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_3" sheetId="1" state="visible" r:id="rId2"/>
    <sheet name="прил_5" sheetId="2" state="visible" r:id="rId3"/>
    <sheet name="прил_7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<sst xmlns="http://schemas.openxmlformats.org/spreadsheetml/2006/main" count="11489" uniqueCount="721">
  <si>
    <t xml:space="preserve">Приложение 3</t>
  </si>
  <si>
    <t xml:space="preserve">к решению Совета депутатов городского округа Фрязино</t>
  </si>
  <si>
    <t xml:space="preserve">26.03.2020  № 404</t>
  </si>
  <si>
    <t xml:space="preserve">"О внесении изменений в решение Совета депутатов</t>
  </si>
  <si>
    <t xml:space="preserve">городского округа Фрязино "О бюджете городского округа Фрязино на 2020 год</t>
  </si>
  <si>
    <t xml:space="preserve">и на плановый период 2021 и 2022 годов"</t>
  </si>
  <si>
    <t xml:space="preserve">Приложение  5</t>
  </si>
  <si>
    <t xml:space="preserve">от 28.11.2019 № 381</t>
  </si>
  <si>
    <t xml:space="preserve"> "О бюджете городского округа Фрязино на 2020 год</t>
  </si>
  <si>
    <t xml:space="preserve">РАСПРЕДЕЛЕНИЕ БЮДЖЕТНЫХ АССИГНОВАНИЙ БЮДЖЕТА ГОРОДСКОГО ОКРУГА ФРЯЗИНО НА 2020 ГОД                      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</si>
  <si>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</si>
  <si>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</si>
  <si>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</si>
  <si>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</si>
  <si>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</si>
  <si>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</si>
  <si>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</si>
  <si>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</si>
  <si>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</si>
  <si>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</si>
  <si>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</si>
  <si>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«Управление имуществом и муниципальными финансами»   </t>
  </si>
  <si>
    <t xml:space="preserve">12 0 00 00000</t>
  </si>
  <si>
    <t xml:space="preserve">Обеспечивающая подпрограмма   </t>
  </si>
  <si>
    <t xml:space="preserve">12 5 00 00000</t>
  </si>
  <si>
    <t xml:space="preserve">Основное мероприятие «Создание условий для реализации полномочий органов местного самоуправления» </t>
  </si>
  <si>
    <t xml:space="preserve">12 5 01 00000</t>
  </si>
  <si>
    <t xml:space="preserve">Функционирование высшего должностного лица</t>
  </si>
  <si>
    <t xml:space="preserve">12 5 01 00110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</si>
  <si>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</si>
  <si>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</si>
  <si>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</si>
  <si>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</si>
  <si>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</si>
  <si>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</si>
  <si>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</si>
  <si>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</si>
  <si>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Председатель представительного органа местного самоуправления </t>
  </si>
  <si>
    <t xml:space="preserve">95 0 00 00010</t>
  </si>
  <si>
    <t xml:space="preserve">Депутат представительного органа местного самоуправления на постоянной основе</t>
  </si>
  <si>
    <t xml:space="preserve">95 0 00 00020</t>
  </si>
  <si>
    <t xml:space="preserve">Расходы на содержание представительного органа муниципального образования</t>
  </si>
  <si>
    <t xml:space="preserve">95 0 00 00030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</si>
  <si>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</si>
  <si>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</si>
  <si>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</si>
  <si>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</si>
  <si>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</si>
  <si>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</si>
  <si>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«Социальная защита населения»                    </t>
  </si>
  <si>
    <t xml:space="preserve">04 0 00 00000</t>
  </si>
  <si>
    <t xml:space="preserve">Подпрограмма «Социальная поддержка граждан»</t>
  </si>
  <si>
    <t xml:space="preserve">04 1 00 00000</t>
  </si>
  <si>
    <t xml:space="preserve"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</si>
  <si>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 xml:space="preserve">04 1 03 00000</t>
  </si>
  <si>
    <t xml:space="preserve">Обеспечение предоставления гражданам субсидий на оплату жилого помещения и коммунальных услуг</t>
  </si>
  <si>
    <t xml:space="preserve">04 1 03 61420</t>
  </si>
  <si>
    <t xml:space="preserve">Муниципальная программа «Предпринимательство»                    </t>
  </si>
  <si>
    <t xml:space="preserve">11 0 00 00000</t>
  </si>
  <si>
    <t xml:space="preserve">Подпрограмма «Инвестиции»</t>
  </si>
  <si>
    <t xml:space="preserve">11 1 00 00000</t>
  </si>
  <si>
    <t xml:space="preserve"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</si>
  <si>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 xml:space="preserve">11 1 04 00000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</si>
  <si>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</si>
  <si>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11 1 04 L5250</t>
  </si>
  <si>
    <t xml:space="preserve">Обеспечение деятельности администрации</t>
  </si>
  <si>
    <t xml:space="preserve">12 5 01 00120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</si>
  <si>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</si>
  <si>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</si>
  <si>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</si>
  <si>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</si>
  <si>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</si>
  <si>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13 0 00 00000</t>
  </si>
  <si>
    <t xml:space="preserve"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</si>
  <si>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 xml:space="preserve">13 1 00 00000</t>
  </si>
  <si>
    <t xml:space="preserve"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</si>
  <si>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 xml:space="preserve">13 1 01 00000</t>
  </si>
  <si>
    <t xml:space="preserve"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</si>
  <si>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13 1 01 00820</t>
  </si>
  <si>
    <t xml:space="preserve">Основное мероприятие «Организация создания и эксплуатации сети объектов наружной рекламы»</t>
  </si>
  <si>
    <t xml:space="preserve">13 1 07 00000</t>
  </si>
  <si>
    <t xml:space="preserve"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</si>
  <si>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 xml:space="preserve">13 1 07 00660</t>
  </si>
  <si>
    <t xml:space="preserve">Непрограммные расходы                    </t>
  </si>
  <si>
    <t xml:space="preserve">99 0 00 00000</t>
  </si>
  <si>
    <t xml:space="preserve">Иные расходы</t>
  </si>
  <si>
    <t xml:space="preserve">99 0 00 04000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</si>
  <si>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</si>
  <si>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</si>
  <si>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деятельности финансового органа</t>
  </si>
  <si>
    <t xml:space="preserve">12 5 01 00160</t>
  </si>
  <si>
    <t xml:space="preserve">Председатель Контрольно-счетной палаты </t>
  </si>
  <si>
    <t xml:space="preserve">95 0 00 00140</t>
  </si>
  <si>
    <t xml:space="preserve">Обеспечение деятельности контрольно-счетной палаты </t>
  </si>
  <si>
    <t xml:space="preserve">95 0 00 00150</t>
  </si>
  <si>
    <t xml:space="preserve">Обеспечение проведения выборов и референдумов</t>
  </si>
  <si>
    <t xml:space="preserve">07</t>
  </si>
  <si>
    <t xml:space="preserve">Проведение выборов</t>
  </si>
  <si>
    <t xml:space="preserve">99 0 00 00040</t>
  </si>
  <si>
    <t xml:space="preserve">Резервные фонды</t>
  </si>
  <si>
    <t xml:space="preserve">11</t>
  </si>
  <si>
    <t xml:space="preserve">Резервный фонд администрации </t>
  </si>
  <si>
    <t xml:space="preserve">99 0 00 00060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</si>
  <si>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</si>
  <si>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</si>
  <si>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</si>
  <si>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</si>
  <si>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программа «Культура»                  </t>
  </si>
  <si>
    <t xml:space="preserve">02 0 00 00000</t>
  </si>
  <si>
    <t xml:space="preserve">Подпрограмма «Развитие архивного дела»</t>
  </si>
  <si>
    <t xml:space="preserve">02 7 00 00000</t>
  </si>
  <si>
    <t xml:space="preserve"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</si>
  <si>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 xml:space="preserve">02 7 02 00000</t>
  </si>
  <si>
    <t xml:space="preserve"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</si>
  <si>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02 7 02 60690</t>
  </si>
  <si>
    <t xml:space="preserve">Муниципальная программа «Образование»                    </t>
  </si>
  <si>
    <t xml:space="preserve">03 0 00 00000</t>
  </si>
  <si>
    <t xml:space="preserve">Подпрограмма «Дошкольное образование»                   </t>
  </si>
  <si>
    <t xml:space="preserve">03 1 00 00000</t>
  </si>
  <si>
    <t xml:space="preserve"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</si>
  <si>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 xml:space="preserve">03 1 02 00000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</si>
  <si>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</si>
  <si>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03 1 02 62140</t>
  </si>
  <si>
    <t xml:space="preserve">Расходы на выплаты персоналу казенных учреждений</t>
  </si>
  <si>
    <t xml:space="preserve">110</t>
  </si>
  <si>
    <t xml:space="preserve">Подпрограмма «Общее образование»                    </t>
  </si>
  <si>
    <t xml:space="preserve">03 2 00 00000</t>
  </si>
  <si>
    <t xml:space="preserve"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</si>
  <si>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 xml:space="preserve">03 2 03 00000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</si>
  <si>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</si>
  <si>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03 2 03 60680</t>
  </si>
  <si>
    <t xml:space="preserve">Муниципальная программа «Безопасность и обеспечение безопасности жизнедеятельности населения»                    </t>
  </si>
  <si>
    <t xml:space="preserve">08 0 00 00000</t>
  </si>
  <si>
    <t xml:space="preserve">Подпрограмма «Профилактика преступлений и иных правонарушений»</t>
  </si>
  <si>
    <t xml:space="preserve">08 1 00 00000</t>
  </si>
  <si>
    <t xml:space="preserve"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</si>
  <si>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 xml:space="preserve">08 1 01 00000</t>
  </si>
  <si>
    <t xml:space="preserve">Обеспечение охраны муниципальных объектов</t>
  </si>
  <si>
    <t xml:space="preserve">08 1 01 00322 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</si>
  <si>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</si>
  <si>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</si>
  <si>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</si>
  <si>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</si>
  <si>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Обеспечивающая подпрограмма</t>
  </si>
  <si>
    <t xml:space="preserve">08 6 00 00000</t>
  </si>
  <si>
    <t xml:space="preserve">08 6 01 00000</t>
  </si>
  <si>
    <t xml:space="preserve">Содержание и развитие муниципальных экстренных оперативных служб</t>
  </si>
  <si>
    <t xml:space="preserve">08 6 01 01020</t>
  </si>
  <si>
    <t xml:space="preserve">Подпрограмма «Развитие имущественного комплекса»</t>
  </si>
  <si>
    <t xml:space="preserve">12 1 00 00000</t>
  </si>
  <si>
    <t xml:space="preserve">Основное мероприятие «Управление имуществом, находящимся в муниципальной собственности, и выполнение кадастровых работ»</t>
  </si>
  <si>
    <t xml:space="preserve">12 1 02 00000</t>
  </si>
  <si>
    <t xml:space="preserve">Владение, пользование и распоряжение имуществом, находящимся в муниципальной собственности городского округа</t>
  </si>
  <si>
    <t xml:space="preserve">12 1 02 00170</t>
  </si>
  <si>
    <t xml:space="preserve">Взносы на капитальный ремонт общего имущества многоквартирных домов</t>
  </si>
  <si>
    <t xml:space="preserve">12 1 02 00180</t>
  </si>
  <si>
    <t xml:space="preserve">Основное мероприятие «Создание условий для реализации государственных полномочий в области земельных отношений»</t>
  </si>
  <si>
    <t xml:space="preserve">12 1 03 00000</t>
  </si>
  <si>
    <t xml:space="preserve">Осуществление государственных полномочий Московской области в области земельных отношений</t>
  </si>
  <si>
    <t xml:space="preserve">12 1 03 60830</t>
  </si>
  <si>
    <t xml:space="preserve">Обеспечение деятельности органов местного самоуправления</t>
  </si>
  <si>
    <t xml:space="preserve">12 5 01 00130</t>
  </si>
  <si>
    <t xml:space="preserve">Взносы в общественные организации</t>
  </si>
  <si>
    <t xml:space="preserve">12 5 01 00870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</si>
  <si>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</si>
  <si>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</si>
  <si>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</si>
  <si>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 xml:space="preserve">12 5 01 06070</t>
  </si>
  <si>
    <t xml:space="preserve">Социальное обеспечение и иные выплаты населению</t>
  </si>
  <si>
    <t xml:space="preserve">300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</si>
  <si>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</si>
  <si>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</si>
  <si>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</si>
  <si>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 xml:space="preserve">12 5 01 06090</t>
  </si>
  <si>
    <t xml:space="preserve">13 5 00 00000</t>
  </si>
  <si>
    <t xml:space="preserve"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</si>
  <si>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 xml:space="preserve">13 5 04 00000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</si>
  <si>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</si>
  <si>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13 5 04 51200</t>
  </si>
  <si>
    <t xml:space="preserve">Основное мероприятие "Подготовка и проведение Всероссийской переписи населения"</t>
  </si>
  <si>
    <t xml:space="preserve">13 5 06 00000</t>
  </si>
  <si>
    <t xml:space="preserve">Субвенция на проведение Всероссийской переписи населения 2020 года</t>
  </si>
  <si>
    <t xml:space="preserve">13 5 06 54690</t>
  </si>
  <si>
    <t xml:space="preserve">Муниципальная программа «Цифровое муниципальное образование»                                   </t>
  </si>
  <si>
    <t xml:space="preserve">15 0 00 00000</t>
  </si>
  <si>
    <t xml:space="preserve"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</si>
  <si>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 xml:space="preserve">15 1 00 00000</t>
  </si>
  <si>
    <t xml:space="preserve">Основное мероприятие «Организация деятельности многофункциональных центров предоставления государственных и муниципальных услуг»</t>
  </si>
  <si>
    <t xml:space="preserve"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</si>
  <si>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</si>
  <si>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 xml:space="preserve">15 1 02 06190</t>
  </si>
  <si>
    <t xml:space="preserve"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</si>
  <si>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15 1 02 S0140</t>
  </si>
  <si>
    <t xml:space="preserve">Национальная оборона</t>
  </si>
  <si>
    <t xml:space="preserve">Мобилизационная и вневойсковая подготовка</t>
  </si>
  <si>
    <t xml:space="preserve">Основное мероприятие «Осуществление первичного воинского учета на территориях, где отсутствуют военные комиссариаты»</t>
  </si>
  <si>
    <t xml:space="preserve">13 5 03 00000</t>
  </si>
  <si>
    <t xml:space="preserve">Осуществление первичного воинского учета на территориях, где отсутствуют военные комиссариаты</t>
  </si>
  <si>
    <t xml:space="preserve">13 5 03 51180</t>
  </si>
  <si>
    <t xml:space="preserve">Мобилизационная подготовка экономики</t>
  </si>
  <si>
    <t xml:space="preserve">Организация и осуществление мероприятий по мобилизационной подготовке </t>
  </si>
  <si>
    <t xml:space="preserve">12 5 01 00720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</si>
  <si>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</si>
  <si>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</si>
  <si>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</si>
  <si>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Подпрограмма «Снижение рисков возникновения и смягчение последствий чрезвычайных ситуаций природного и техногенного характера»</t>
  </si>
  <si>
    <t xml:space="preserve">08 2 00 00000</t>
  </si>
  <si>
    <t xml:space="preserve">Основное мероприятие «Осуществление мероприятий по защите и смягчению последствий от чрезвычайных ситуаций природного и техногенного характера населения и территорий»</t>
  </si>
  <si>
    <t xml:space="preserve">08 2 01 00000</t>
  </si>
  <si>
    <t xml:space="preserve">Участие в предупреждении и ликвидации последствий чрезвычайных ситуаций в границах городского округа</t>
  </si>
  <si>
    <t xml:space="preserve">08 2 01 00340</t>
  </si>
  <si>
    <t xml:space="preserve">Содержание и развитие муниципальных экстренных оперативных служб </t>
  </si>
  <si>
    <t xml:space="preserve">08 2 01 01020</t>
  </si>
  <si>
    <t xml:space="preserve">Подпрограмма «Развитие и совершенствование систем оповещения и информирования населения Московской области»</t>
  </si>
  <si>
    <t xml:space="preserve">08 3 00 00000</t>
  </si>
  <si>
    <t xml:space="preserve"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области»</t>
  </si>
  <si>
    <t xml:space="preserve">08 3 01 00000</t>
  </si>
  <si>
    <t xml:space="preserve">Поддержка в состоянии постоянной готовности к использованию систем оповещения населения об опасности, объектов гражданской обороны</t>
  </si>
  <si>
    <t xml:space="preserve">08 3 01 00690</t>
  </si>
  <si>
    <t xml:space="preserve">Подпрограмма «Обеспечение мероприятий гражданской обороны»</t>
  </si>
  <si>
    <t xml:space="preserve">08 5 00 00000</t>
  </si>
  <si>
    <t xml:space="preserve"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</si>
  <si>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 xml:space="preserve">08 5 01 00000</t>
  </si>
  <si>
    <t xml:space="preserve">Создание и содержание в целях гражданской обороны запасов материально-технических, продовольственных, медицинских и иных средств</t>
  </si>
  <si>
    <t xml:space="preserve">08 5 01 00700</t>
  </si>
  <si>
    <t xml:space="preserve">Основное мероприятие «Обеспечение готовности защитных сооружений и других объектов гражданской обороны на территории муниципальных образований Московской области»</t>
  </si>
  <si>
    <t xml:space="preserve">08 5 02 00000</t>
  </si>
  <si>
    <t xml:space="preserve">Организация и осуществление мероприятий по территориальной обороне и гражданской обороне </t>
  </si>
  <si>
    <t xml:space="preserve">08 5 02 00670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</si>
  <si>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</si>
  <si>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</si>
  <si>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</si>
  <si>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 xml:space="preserve"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</si>
  <si>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 xml:space="preserve">08 1 01 00320 </t>
  </si>
  <si>
    <t xml:space="preserve">Повышение степени антитеррористической защищенности мест с массовым пребыванием людей и муниципальных объектов</t>
  </si>
  <si>
    <t xml:space="preserve">08 1 01 00321</t>
  </si>
  <si>
    <t xml:space="preserve">Основное мероприятие «Обеспечение деятельности общественных объединений правоохранительной направленности»</t>
  </si>
  <si>
    <t xml:space="preserve">08 1 02 00000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</si>
  <si>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</si>
  <si>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08 1 02 00780</t>
  </si>
  <si>
    <t xml:space="preserve">Основное мероприятие «Реализация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области»</t>
  </si>
  <si>
    <t xml:space="preserve">08 1 03 00000</t>
  </si>
  <si>
    <t xml:space="preserve"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</si>
  <si>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 xml:space="preserve">08 1 03 00300</t>
  </si>
  <si>
    <t xml:space="preserve"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</si>
  <si>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08 1 04 00000</t>
  </si>
  <si>
    <t xml:space="preserve">Осуществление мероприятий в сфере профилактики правонарушений</t>
  </si>
  <si>
    <t xml:space="preserve">08 1 04 00900</t>
  </si>
  <si>
    <t xml:space="preserve">Основное мероприятие «Профилактика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веществ, медицинских осмотров призывников в Военном комиссариате Московской области»</t>
  </si>
  <si>
    <t xml:space="preserve">08 1 05 00000</t>
  </si>
  <si>
    <t xml:space="preserve">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</t>
  </si>
  <si>
    <t xml:space="preserve">08 1 05 00990</t>
  </si>
  <si>
    <t xml:space="preserve">Основное мероприятие «Выполнение мероприятий по безопасности населения на водных объектах, расположенных на территории Московской области»</t>
  </si>
  <si>
    <t xml:space="preserve">08 2 02 00000</t>
  </si>
  <si>
    <t xml:space="preserve">Осуществление мероприятий по обеспечению безопасности людей на водных объектах, охране их жизни и здоровья</t>
  </si>
  <si>
    <t xml:space="preserve">08 2 02 00730</t>
  </si>
  <si>
    <t xml:space="preserve">Подпрограмма «Обеспечение пожарной безопасности»</t>
  </si>
  <si>
    <t xml:space="preserve">08 4 00 00000</t>
  </si>
  <si>
    <t xml:space="preserve">Основное мероприятие «Повышение степени пожарной безопасности»</t>
  </si>
  <si>
    <t xml:space="preserve">08 4 01 00000</t>
  </si>
  <si>
    <t xml:space="preserve">Обеспечение первичных мер пожарной безопасности в границах городского округа</t>
  </si>
  <si>
    <t xml:space="preserve">08 4 01 00360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</si>
  <si>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</si>
  <si>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</si>
  <si>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</si>
  <si>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«Развитие сельского хозяйства»                    </t>
  </si>
  <si>
    <t xml:space="preserve">06 0 00 00000</t>
  </si>
  <si>
    <t xml:space="preserve">Подпрограмма «Развитие мелиорации земель сельскохозяйственного назначения»</t>
  </si>
  <si>
    <t xml:space="preserve">06 2 00 00000</t>
  </si>
  <si>
    <t xml:space="preserve"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</si>
  <si>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 xml:space="preserve">06 2 01 00000</t>
  </si>
  <si>
    <t xml:space="preserve">Проведение мероприятий по комплексной борьбе с борщевиком Сосновского</t>
  </si>
  <si>
    <t xml:space="preserve">06 2 01 01280</t>
  </si>
  <si>
    <t xml:space="preserve">Подпрограмма «Обеспечение эпизоотического и ветеринарно-санитарного благополучия»</t>
  </si>
  <si>
    <t xml:space="preserve">06 4 00 00000</t>
  </si>
  <si>
    <t xml:space="preserve"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</si>
  <si>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 xml:space="preserve">06 4 01 00000</t>
  </si>
  <si>
    <t xml:space="preserve"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</si>
  <si>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06 4 01 60870</t>
  </si>
  <si>
    <t xml:space="preserve">Транспорт</t>
  </si>
  <si>
    <t xml:space="preserve">08</t>
  </si>
  <si>
    <t xml:space="preserve">Муниципальная программа «Развитие и функционирование дорожно-транспортного комплекса»                </t>
  </si>
  <si>
    <t xml:space="preserve">14 0 00 00000</t>
  </si>
  <si>
    <t xml:space="preserve">Подпрограмма «Пассажирский транспорт общего пользования»</t>
  </si>
  <si>
    <t xml:space="preserve">14 1 00 00000</t>
  </si>
  <si>
    <t xml:space="preserve">Основное мероприятие «Организация транспортного обслуживания населения по муниципальным маршрутам регулярных перевозок по регулируемым тарифам в соответствии  с муниципальными контрактами и договорами на выполнение работ по перевозке пассажиров»</t>
  </si>
  <si>
    <t xml:space="preserve">14 1 02 00000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</si>
  <si>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</si>
  <si>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 xml:space="preserve"> 14 1 02 00280</t>
  </si>
  <si>
    <t xml:space="preserve">Дорожное хозяйство (дорожные фонды)</t>
  </si>
  <si>
    <t xml:space="preserve">Подпрограмма «Дороги Подмосковья»</t>
  </si>
  <si>
    <t xml:space="preserve">14 2 00 00000</t>
  </si>
  <si>
    <t xml:space="preserve">Основное мероприятие «Ремонт, капитальный ремонт сети автомобильных дорог, мостов и путепроводов местного значения»</t>
  </si>
  <si>
    <t xml:space="preserve">14 2 05 00000</t>
  </si>
  <si>
    <t xml:space="preserve">Дорожная деятельность в отношении автомобильных дорог местного значения в границах городского округа</t>
  </si>
  <si>
    <t xml:space="preserve">14 2 05 00200</t>
  </si>
  <si>
    <t xml:space="preserve">Мероприятия по обеспечению безопасности дорожного движения</t>
  </si>
  <si>
    <t xml:space="preserve">14 2 05 00210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</si>
  <si>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</si>
  <si>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14 2 05 S0240</t>
  </si>
  <si>
    <t xml:space="preserve">Муниципальная программа «Формирование современной комфортной городской среды»   </t>
  </si>
  <si>
    <t xml:space="preserve">17 0 00 00000</t>
  </si>
  <si>
    <t xml:space="preserve">Подпрограмма «Комфортная городская среда»</t>
  </si>
  <si>
    <t xml:space="preserve">17 1 00 00000</t>
  </si>
  <si>
    <t xml:space="preserve">Федеральный проект «Формирование комфортной городской среды»</t>
  </si>
  <si>
    <t xml:space="preserve">17 1 F2 00000</t>
  </si>
  <si>
    <t xml:space="preserve">Ремонт дворовых территорий </t>
  </si>
  <si>
    <t xml:space="preserve">17 1 F2 S2740</t>
  </si>
  <si>
    <t xml:space="preserve">Подпрограмма «Благоустройство территорий»</t>
  </si>
  <si>
    <t xml:space="preserve">17 2 00 00000</t>
  </si>
  <si>
    <t xml:space="preserve">Основное мероприятие «Обеспечение комфортной среды проживания на территории муниципального образования»</t>
  </si>
  <si>
    <t xml:space="preserve">17 2 01 00000</t>
  </si>
  <si>
    <t xml:space="preserve">Организация благоустройства территории городского округа - разработка схем и содержание ливневой канализации</t>
  </si>
  <si>
    <t xml:space="preserve">17 2 01 00622</t>
  </si>
  <si>
    <t xml:space="preserve">Иные расходы - реализация мероприятий по наказам избирателей городского округа Фрязино</t>
  </si>
  <si>
    <t xml:space="preserve">99 0 00 04001</t>
  </si>
  <si>
    <t xml:space="preserve">Связь и информатика</t>
  </si>
  <si>
    <t xml:space="preserve">10</t>
  </si>
  <si>
    <t xml:space="preserve">Основное мероприятие «Совершенствование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услуг»</t>
  </si>
  <si>
    <t xml:space="preserve">15 1 03 00000</t>
  </si>
  <si>
    <t xml:space="preserve"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</si>
  <si>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 xml:space="preserve">15 1 03 S0860</t>
  </si>
  <si>
    <t xml:space="preserve"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</si>
  <si>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 xml:space="preserve">15 2 00 00000</t>
  </si>
  <si>
    <t xml:space="preserve">Основное мероприятие  «Информационная инфраструктура»</t>
  </si>
  <si>
    <t xml:space="preserve">15 2 01 00000</t>
  </si>
  <si>
    <t xml:space="preserve">Развитие информационной инфраструктуры</t>
  </si>
  <si>
    <t xml:space="preserve">15 2 01 01150</t>
  </si>
  <si>
    <t xml:space="preserve">Основное мероприятие «Информационная безопасность»</t>
  </si>
  <si>
    <t xml:space="preserve">15 2 02 00000</t>
  </si>
  <si>
    <t xml:space="preserve">Информационная безопасность</t>
  </si>
  <si>
    <t xml:space="preserve">15 2 02 01160</t>
  </si>
  <si>
    <t xml:space="preserve">Федеральный проект «Цифровое государственное управление»</t>
  </si>
  <si>
    <t xml:space="preserve">15 2 D6 00000</t>
  </si>
  <si>
    <t xml:space="preserve">Предоставление доступа к электронным сервисам цифровой инфраструктуры в сфере жилищно-коммунального хозяйства</t>
  </si>
  <si>
    <t xml:space="preserve">15 2 D6 S0940</t>
  </si>
  <si>
    <t xml:space="preserve">Федеральный проект «Цифровая образовательная среда»</t>
  </si>
  <si>
    <t xml:space="preserve">15 2 E4 00000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</si>
  <si>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</si>
  <si>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52100</t>
  </si>
  <si>
    <t xml:space="preserve">Оснащение планшетными компьютерами общеобразовательных организаций в Московской области</t>
  </si>
  <si>
    <t xml:space="preserve">15 2 E4 S2770</t>
  </si>
  <si>
    <t xml:space="preserve">Другие вопросы в области национальной экономики</t>
  </si>
  <si>
    <t xml:space="preserve">12</t>
  </si>
  <si>
    <t xml:space="preserve">Основное мероприятие "Оснащение  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</si>
  <si>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 xml:space="preserve">08 1 06 00000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</si>
  <si>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</si>
  <si>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08 1 06 62820</t>
  </si>
  <si>
    <t xml:space="preserve">Подпрограмма «Развитие малого и среднего предпринимательства»</t>
  </si>
  <si>
    <t xml:space="preserve">11 3 00 00000</t>
  </si>
  <si>
    <t xml:space="preserve">Основное мероприятие «Реализация механизмов муниципальной поддержки субъектов малого и среднего предпринимательства»</t>
  </si>
  <si>
    <t xml:space="preserve">11 3 02 00000</t>
  </si>
  <si>
    <t xml:space="preserve">Содействие развитию малого и среднего предпринимательства</t>
  </si>
  <si>
    <t xml:space="preserve">11 3 02 00750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</si>
  <si>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</si>
  <si>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</si>
  <si>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Выполнения комплексных кадастровых работ и утверждение карты-плана территории</t>
  </si>
  <si>
    <t xml:space="preserve">12 1 02 00790</t>
  </si>
  <si>
    <t xml:space="preserve">Расходы на обеспечение деятельности (оказание услуг) муниципальных учреждений в сфере информационной политики</t>
  </si>
  <si>
    <t xml:space="preserve">13 1 01 06180</t>
  </si>
  <si>
    <t xml:space="preserve">Муниципальная программа «Архитектура и градостроительство»</t>
  </si>
  <si>
    <t xml:space="preserve">16 0 00 00000</t>
  </si>
  <si>
    <t xml:space="preserve">Подпрограмма «Реализация политики пространственного развития»</t>
  </si>
  <si>
    <t xml:space="preserve">16 2 00 00000</t>
  </si>
  <si>
    <t xml:space="preserve"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</si>
  <si>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 xml:space="preserve">16 2 03 00000</t>
  </si>
  <si>
    <t xml:space="preserve"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</si>
  <si>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16 2 03 60700</t>
  </si>
  <si>
    <t xml:space="preserve">Основное мероприятие «Обеспечение мер по ликвидации самовольных, недостроенных и аварийных объектов на территории муниципального образования» </t>
  </si>
  <si>
    <t xml:space="preserve">16 2 04 00000</t>
  </si>
  <si>
    <t xml:space="preserve">Ликвидация самовольных, недостроенных и аварийных объектов на территории муниципального образования</t>
  </si>
  <si>
    <t xml:space="preserve">16 2 04 01210</t>
  </si>
  <si>
    <t xml:space="preserve">Муниципальная программа «Строительство объектов социальной инфраструктуры»</t>
  </si>
  <si>
    <t xml:space="preserve">18 0 00 00000</t>
  </si>
  <si>
    <t xml:space="preserve">18 7 00 00000</t>
  </si>
  <si>
    <t xml:space="preserve">18 7 01 00000</t>
  </si>
  <si>
    <t xml:space="preserve">Расходы на обеспечение деятельности (оказание услуг) муниципальных учреждений в сфере строительства</t>
  </si>
  <si>
    <t xml:space="preserve">18 7 01 06030</t>
  </si>
  <si>
    <t xml:space="preserve">Жилищно-коммунальное хозяйство</t>
  </si>
  <si>
    <t xml:space="preserve">Жилищное хозяйство</t>
  </si>
  <si>
    <t xml:space="preserve">Подпрограмма «Создание условий для обеспечения комфортного проживания жителей в многоквартирных домах»</t>
  </si>
  <si>
    <t xml:space="preserve">17 3 00 00000</t>
  </si>
  <si>
    <t xml:space="preserve">Основное мероприятие «Приведение в надлежащее состояние подъездов в многоквартирных домах»</t>
  </si>
  <si>
    <t xml:space="preserve">17 3 01 00000</t>
  </si>
  <si>
    <t xml:space="preserve">Ремонт подъездов в многоквартирных домах</t>
  </si>
  <si>
    <t xml:space="preserve">17 3 01 S0950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</si>
  <si>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</si>
  <si>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Коммунальное хозяйство</t>
  </si>
  <si>
    <t xml:space="preserve">Муниципальная программа «Развитие инженерной инфраструктуры и энергоэффективности»   </t>
  </si>
  <si>
    <t xml:space="preserve">10 0 00 00000</t>
  </si>
  <si>
    <t xml:space="preserve">Подпрограмма «Чистая вода»</t>
  </si>
  <si>
    <t xml:space="preserve">10 1 00 00000</t>
  </si>
  <si>
    <t xml:space="preserve">Федеральный проект «Чистая вода»</t>
  </si>
  <si>
    <t xml:space="preserve">10 1 G5 00000</t>
  </si>
  <si>
    <t xml:space="preserve">Строительство и реконструкция (модернизация) объектов питьевого водоснабжения</t>
  </si>
  <si>
    <t xml:space="preserve">10 1 G5 52430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</si>
  <si>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</si>
  <si>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</si>
  <si>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</si>
  <si>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</si>
  <si>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Подпрограмма «Создание условий для обеспечения качественными коммунальными услугами»</t>
  </si>
  <si>
    <t xml:space="preserve">10 3 00 00000</t>
  </si>
  <si>
    <t xml:space="preserve">Основное мероприятие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</si>
  <si>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 xml:space="preserve">10 3 05 00000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</si>
  <si>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</t>
  </si>
  <si>
    <t xml:space="preserve">10 3 05 00190</t>
  </si>
  <si>
    <t xml:space="preserve">Подпрограмма "Энергосбережение и повышение энергетической эффективности"</t>
  </si>
  <si>
    <t xml:space="preserve">10 4 00 00000</t>
  </si>
  <si>
    <t xml:space="preserve">Основное мероприятие "Организация учета энергоресурсов в жилищном фонде"</t>
  </si>
  <si>
    <t xml:space="preserve">10 4 02 00000</t>
  </si>
  <si>
    <t xml:space="preserve"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</si>
  <si>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 xml:space="preserve">10 4 02 01200</t>
  </si>
  <si>
    <t xml:space="preserve">Благоустройство</t>
  </si>
  <si>
    <t xml:space="preserve">Основное мероприятие «Организация ритуальных услуг и содержание мест захоронения»</t>
  </si>
  <si>
    <t xml:space="preserve">08 1 07 00000</t>
  </si>
  <si>
    <t xml:space="preserve">Содержание мест захоронения</t>
  </si>
  <si>
    <t xml:space="preserve">08 1 07 00590</t>
  </si>
  <si>
    <t xml:space="preserve">Основное мероприятие «Благоустройство общественных территорий муниципальных образований Московской области»</t>
  </si>
  <si>
    <t xml:space="preserve">17 1 01 00000</t>
  </si>
  <si>
    <t xml:space="preserve">Организация обустройства мест массового отдыха населения</t>
  </si>
  <si>
    <t xml:space="preserve">17 1 01 00580</t>
  </si>
  <si>
    <t xml:space="preserve">Благоустройство общественных территорий за счет средств местного бюджета</t>
  </si>
  <si>
    <t xml:space="preserve">17 1 01 70890</t>
  </si>
  <si>
    <t xml:space="preserve">Комплексное благоустройство территорий за счет средств местного бюджета</t>
  </si>
  <si>
    <t xml:space="preserve">17 1 01 71350</t>
  </si>
  <si>
    <t xml:space="preserve">Устройство контейнерных площадок за счет средств местного бюджета</t>
  </si>
  <si>
    <t xml:space="preserve">17 1 01 71670</t>
  </si>
  <si>
    <t xml:space="preserve">Реализация программ формирования современной городской среды в части благоустройства общественных территорий</t>
  </si>
  <si>
    <t xml:space="preserve">17 1 F2 55559</t>
  </si>
  <si>
    <t xml:space="preserve"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</si>
  <si>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 xml:space="preserve">17 1 F2 71580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</si>
  <si>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</t>
  </si>
  <si>
    <t xml:space="preserve">17 1 F2 S2630</t>
  </si>
  <si>
    <t xml:space="preserve">Организация благоустройства территории городского округа </t>
  </si>
  <si>
    <t xml:space="preserve">17 2 01 00620</t>
  </si>
  <si>
    <t xml:space="preserve">Организация благоустройства территории городского округа - содержание, ремонт и восстановление уличного освещения</t>
  </si>
  <si>
    <t xml:space="preserve">17 2 01 00621</t>
  </si>
  <si>
    <t xml:space="preserve">Организация благоустройства территории городского округа - содержание внутриквартальных дорог и прилегающих территорий</t>
  </si>
  <si>
    <t xml:space="preserve">17 2 01 00623</t>
  </si>
  <si>
    <t xml:space="preserve">Организация благоустройства территории городского округа в части ремонта асфальтового покрытия дворовых территорий</t>
  </si>
  <si>
    <t xml:space="preserve">17 2 01 00630</t>
  </si>
  <si>
    <t xml:space="preserve">Другие вопросы в области жилищно-коммунального хозяйства</t>
  </si>
  <si>
    <t xml:space="preserve">Расходы на обеспечение деятельности (оказание услуг) муниципальных учреждений в сфере похоронного дела</t>
  </si>
  <si>
    <t xml:space="preserve">08 1 07 06250</t>
  </si>
  <si>
    <t xml:space="preserve">10 8 00 00000</t>
  </si>
  <si>
    <t xml:space="preserve">Основное мероприятие «Создание условий для реализации полномочий органов местного самоуправления»</t>
  </si>
  <si>
    <t xml:space="preserve">10 8 01 00000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</si>
  <si>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</si>
  <si>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10 8 01 62670</t>
  </si>
  <si>
    <t xml:space="preserve">Расходы на обеспечение деятельности (оказание услуг) муниципальных учреждений в сфере благоустройства</t>
  </si>
  <si>
    <t xml:space="preserve">17 2 01 06240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</si>
  <si>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</si>
  <si>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</si>
  <si>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«Экология и окружающая среда»</t>
  </si>
  <si>
    <t xml:space="preserve">07 0 00 00000</t>
  </si>
  <si>
    <t xml:space="preserve">Подпрограмма «Охрана окружающей среды»</t>
  </si>
  <si>
    <t xml:space="preserve">07 1 00 00000</t>
  </si>
  <si>
    <t xml:space="preserve">Основное мероприятие «Проведение обследований состояния окружающей среды и проведение мероприятий по охране окружающей среды»</t>
  </si>
  <si>
    <t xml:space="preserve">07 1 01 00000</t>
  </si>
  <si>
    <t xml:space="preserve">Организация мероприятий по охране окружающей среды в границах городского округа</t>
  </si>
  <si>
    <t xml:space="preserve">07 1 01 00370</t>
  </si>
  <si>
    <t xml:space="preserve">Подпрограмма «Развитие лесного хозяйства»</t>
  </si>
  <si>
    <t xml:space="preserve">07 4 00 00000</t>
  </si>
  <si>
    <t xml:space="preserve">Основное мероприятие «Осуществление отдельных полномочий в области лесных отношений» </t>
  </si>
  <si>
    <t xml:space="preserve">07 4 01 00000</t>
  </si>
  <si>
    <t xml:space="preserve">Организация использования, охраны, защиты, воспроизводства городских лесов, лесов особо охраняемых природных территорий</t>
  </si>
  <si>
    <t xml:space="preserve">07 4 01 00640</t>
  </si>
  <si>
    <t xml:space="preserve">Подпрограмма «Региональная программа в области обращения с отходами, в том числе с твердыми коммунальными отходами»</t>
  </si>
  <si>
    <t xml:space="preserve">07 5 00 00000</t>
  </si>
  <si>
    <t xml:space="preserve">Федеральный проект «Чистая страна»</t>
  </si>
  <si>
    <t xml:space="preserve">07 5 G1 00000</t>
  </si>
  <si>
    <t xml:space="preserve">Организации деятельности по сбору, транспортированию, обработке, утилизации, обезвреживанию, захоронению твердых коммунальных отходов</t>
  </si>
  <si>
    <t xml:space="preserve">07 5 G1 00610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</si>
  <si>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</si>
  <si>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 xml:space="preserve">07 5 G1 72420</t>
  </si>
  <si>
    <t xml:space="preserve">Образование</t>
  </si>
  <si>
    <t xml:space="preserve">Дошкольное образование</t>
  </si>
  <si>
    <t xml:space="preserve">Основное мероприятие «Проведение капитального ремонта объектов дошкольного образования»</t>
  </si>
  <si>
    <t xml:space="preserve">03 1 01 00000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</si>
  <si>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</si>
  <si>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 xml:space="preserve">03 1 01 72130</t>
  </si>
  <si>
    <t xml:space="preserve">Мероприятие по проведению капитального ремонта  в муниципальных дошкольных образовательных организациях за счет местного бюджета</t>
  </si>
  <si>
    <t xml:space="preserve">03 1 01 72590</t>
  </si>
  <si>
    <t xml:space="preserve">Расходы на обеспечение деятельности (оказание услуг) муниципальных учреждений - дошкольные образовательные организации</t>
  </si>
  <si>
    <t xml:space="preserve">03 1 02 06040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</si>
  <si>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</si>
  <si>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</si>
  <si>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</si>
  <si>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</si>
  <si>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</si>
  <si>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</si>
  <si>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Федеральный проект «Информационная инфраструктура»</t>
  </si>
  <si>
    <t xml:space="preserve">15 2 D2 00000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</si>
  <si>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</si>
  <si>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 xml:space="preserve">15 2 D2 70600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</si>
  <si>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</si>
  <si>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15 2 D2 S0600</t>
  </si>
  <si>
    <t xml:space="preserve">Подпрограмма «Строительство (реконструкция) объектов образования»</t>
  </si>
  <si>
    <t xml:space="preserve">18 3 00 00000</t>
  </si>
  <si>
    <t xml:space="preserve">Основное мероприятие «Организация строительства (реконструкции) объектов дошкольного образования»</t>
  </si>
  <si>
    <t xml:space="preserve">18 3 01 00000</t>
  </si>
  <si>
    <t xml:space="preserve">Проектирование и строительство дошкольных образовательных организаций</t>
  </si>
  <si>
    <t xml:space="preserve">18 3 01 S4440</t>
  </si>
  <si>
    <t xml:space="preserve">Общее образование</t>
  </si>
  <si>
    <t xml:space="preserve">Основное мероприятие «Финансовое обеспечение деятельности образовательных организаций»</t>
  </si>
  <si>
    <t xml:space="preserve">03 2 01 00000</t>
  </si>
  <si>
    <t xml:space="preserve">Расходы на обеспечение деятельности (оказание услуг) муниципальных учреждений - общеобразовательные организации</t>
  </si>
  <si>
    <t xml:space="preserve">03 2 01 06050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</si>
  <si>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</si>
  <si>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</si>
  <si>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</si>
  <si>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03 2 03 62220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</si>
  <si>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</si>
  <si>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 xml:space="preserve">03 2 03 62230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</si>
  <si>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</si>
  <si>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 xml:space="preserve">03 2 03 72220</t>
  </si>
  <si>
    <t xml:space="preserve"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</si>
  <si>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 xml:space="preserve">03 2 05 00000</t>
  </si>
  <si>
    <t xml:space="preserve">03 2 05 06050</t>
  </si>
  <si>
    <t xml:space="preserve">03 5 00 00000</t>
  </si>
  <si>
    <t xml:space="preserve">03 5 01 00000</t>
  </si>
  <si>
    <t xml:space="preserve">Мероприятия в сфере образования</t>
  </si>
  <si>
    <t xml:space="preserve">03 5 01 00950</t>
  </si>
  <si>
    <t xml:space="preserve">Подпрограмма «Доступная среда»</t>
  </si>
  <si>
    <t xml:space="preserve">04 2 00 00000</t>
  </si>
  <si>
    <t xml:space="preserve">Основное мероприятие «Создание безбарьерной среды на объектах социальной, инженерной и транспортной инфраструктуры в Московской области»</t>
  </si>
  <si>
    <t xml:space="preserve">04 2 02 00000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</si>
  <si>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</si>
  <si>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 xml:space="preserve">04 2 02 70272</t>
  </si>
  <si>
    <t xml:space="preserve">Проведение городских и участие в областных соревнованиях-слетах "Школа безопасности"</t>
  </si>
  <si>
    <t xml:space="preserve">08 2 01 00341</t>
  </si>
  <si>
    <t xml:space="preserve">Федеральный проект «Современная школа»</t>
  </si>
  <si>
    <t xml:space="preserve">18 3 E1 00000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</si>
  <si>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</si>
  <si>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18 3 E1 S4480</t>
  </si>
  <si>
    <t xml:space="preserve">Дополнительное образование детей</t>
  </si>
  <si>
    <t xml:space="preserve">Подпрограмма «Дополнительное образование, воспитание и психолого-социальное сопровождение детей»</t>
  </si>
  <si>
    <t xml:space="preserve">03 3 00 00000</t>
  </si>
  <si>
    <t xml:space="preserve">Основное мероприятие «Финансовое обеспечение оказания услуг (выполнения работ) организациями дополнительного образования»</t>
  </si>
  <si>
    <t xml:space="preserve">03 3 03 00000</t>
  </si>
  <si>
    <t xml:space="preserve">Расходы на обеспечение деятельности (оказание услуг) муниципальных учреждений - организации дополнительного образования</t>
  </si>
  <si>
    <t xml:space="preserve">03 3 03 06060</t>
  </si>
  <si>
    <t xml:space="preserve">Основное мероприятие "Обеспечение функционирования модели персонифицированного финансирования дополнительного образования детей"</t>
  </si>
  <si>
    <t xml:space="preserve">03 3 05 00000</t>
  </si>
  <si>
    <t xml:space="preserve">Внедрение и обеспечение функционирования модели персонифицированного финансирования дополнительного образования детей</t>
  </si>
  <si>
    <t xml:space="preserve">03 3 05 00940</t>
  </si>
  <si>
    <t xml:space="preserve">03 3 E4 00000</t>
  </si>
  <si>
    <t xml:space="preserve">Создание центров цифрового образования детей за счет средств местного бюджета</t>
  </si>
  <si>
    <t xml:space="preserve">03 3 E4 72190</t>
  </si>
  <si>
    <t xml:space="preserve">Молодежная политика </t>
  </si>
  <si>
    <t xml:space="preserve">Подпрограмма «Молодежь Подмосковья»</t>
  </si>
  <si>
    <t xml:space="preserve">13 4 00 00000</t>
  </si>
  <si>
    <t xml:space="preserve"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</si>
  <si>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 xml:space="preserve">13 4 01 00000</t>
  </si>
  <si>
    <t xml:space="preserve">Организация и осуществление мероприятий по работе с детьми и молодежью в городском округе</t>
  </si>
  <si>
    <t xml:space="preserve">13 4 01 00770</t>
  </si>
  <si>
    <t xml:space="preserve">Проведение капитального ремонта, технического переоснащения и благоустройства территорий учреждений в сфере молодежной политики</t>
  </si>
  <si>
    <t xml:space="preserve">13 4 01 00970</t>
  </si>
  <si>
    <t xml:space="preserve">Расходы на обеспечение деятельности (оказание услуг) муниципальных учреждений в сфере молодежной политики</t>
  </si>
  <si>
    <t xml:space="preserve">13 4 01 06020</t>
  </si>
  <si>
    <t xml:space="preserve">Другие вопросы в области образования</t>
  </si>
  <si>
    <t xml:space="preserve"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</si>
  <si>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 xml:space="preserve">03 3 02 00000</t>
  </si>
  <si>
    <t xml:space="preserve">Стипендии в области образования, культуры и искусства</t>
  </si>
  <si>
    <t xml:space="preserve">03 3 02 01110</t>
  </si>
  <si>
    <t xml:space="preserve">Стипендии</t>
  </si>
  <si>
    <t xml:space="preserve">340</t>
  </si>
  <si>
    <t xml:space="preserve">03 5 01 00130</t>
  </si>
  <si>
    <t xml:space="preserve">Подпрограмма «Развитие системы отдыха и оздоровления детей»</t>
  </si>
  <si>
    <t xml:space="preserve">04 3 00 00000</t>
  </si>
  <si>
    <t xml:space="preserve"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</si>
  <si>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 xml:space="preserve">04 3 05 00000</t>
  </si>
  <si>
    <t xml:space="preserve">Мероприятия по организации отдыха детей в каникулярное время</t>
  </si>
  <si>
    <t xml:space="preserve">04 3 05 S2190</t>
  </si>
  <si>
    <t xml:space="preserve">Культура и кинематография </t>
  </si>
  <si>
    <t xml:space="preserve">Культура</t>
  </si>
  <si>
    <t xml:space="preserve">Подпрограмма «Развитие библиотечного дела»</t>
  </si>
  <si>
    <t xml:space="preserve">02 3 00 00000</t>
  </si>
  <si>
    <t xml:space="preserve">Основное мероприятие «Организация библиотечного обслуживания населения муниципальными библиотеками Московской области»</t>
  </si>
  <si>
    <t xml:space="preserve">02 3 01 00000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</si>
  <si>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</si>
  <si>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 xml:space="preserve">02 3 01 00450</t>
  </si>
  <si>
    <t xml:space="preserve">Расходы на обеспечение деятельности (оказание услуг) муниципальных учреждений - библиотеки</t>
  </si>
  <si>
    <t xml:space="preserve">02 3 01 06100</t>
  </si>
  <si>
    <t xml:space="preserve">Подпрограмма «Развитие профессионального искусства, гастрольно-концертной и культурно-досуговой деятельности, кинематографии»</t>
  </si>
  <si>
    <t xml:space="preserve">02 4 00 00000</t>
  </si>
  <si>
    <t xml:space="preserve">Основное мероприятие «Обеспечение функций культурно-досуговых учреждений» </t>
  </si>
  <si>
    <t xml:space="preserve">02 4 05 00000</t>
  </si>
  <si>
    <t xml:space="preserve">Мероприятия в сфере культуры</t>
  </si>
  <si>
    <t xml:space="preserve">02 4 05 00500</t>
  </si>
  <si>
    <t xml:space="preserve">Расходы на обеспечение деятельности (оказание услуг) муниципальных учреждений - культурно-досуговые учреждения</t>
  </si>
  <si>
    <t xml:space="preserve">02 4 05 06110</t>
  </si>
  <si>
    <t xml:space="preserve">Повышение доступности объектов культуры, спорта, образования для инвалидов и маломобильных групп населения</t>
  </si>
  <si>
    <t xml:space="preserve">04 2 02 00960</t>
  </si>
  <si>
    <t xml:space="preserve">Основное мероприятие «Цифровая культура»</t>
  </si>
  <si>
    <t xml:space="preserve">15 2 04 00000</t>
  </si>
  <si>
    <t xml:space="preserve">Цифровая культура</t>
  </si>
  <si>
    <t xml:space="preserve">15 2 04 01180</t>
  </si>
  <si>
    <t xml:space="preserve">Другие вопросы в области культуры, кинематографии</t>
  </si>
  <si>
    <t xml:space="preserve">02 8 00 00000</t>
  </si>
  <si>
    <t xml:space="preserve">02 8 01 00000</t>
  </si>
  <si>
    <t xml:space="preserve">02 8 01 00130</t>
  </si>
  <si>
    <t xml:space="preserve">Социальная политика</t>
  </si>
  <si>
    <t xml:space="preserve">Пенсионное обеспечение</t>
  </si>
  <si>
    <t xml:space="preserve">Основное мероприятие «Предоставление государственных гарантий муниципальным служащим, поощрение за муниципальную службу»</t>
  </si>
  <si>
    <t xml:space="preserve">04 1 18 00000</t>
  </si>
  <si>
    <t xml:space="preserve">Предоставление доплаты за выслугу лет к трудовой пенсии муниципальным служащим за счет средств местного бюджета</t>
  </si>
  <si>
    <t xml:space="preserve">04 1 18 00840</t>
  </si>
  <si>
    <t xml:space="preserve">Социальное обеспечение населения</t>
  </si>
  <si>
    <t xml:space="preserve">Муниципальная программа «Здравоохранение»                    </t>
  </si>
  <si>
    <t xml:space="preserve">01 0 00 00000</t>
  </si>
  <si>
    <t xml:space="preserve">Подпрограмма «Финансовое обеспечение системы организации медицинской помощи»</t>
  </si>
  <si>
    <t xml:space="preserve">01 5 00 00000</t>
  </si>
  <si>
    <t xml:space="preserve">Основное мероприятие «Развитие мер социальной поддержки медицинских работников»</t>
  </si>
  <si>
    <t xml:space="preserve">01 5 03 00000</t>
  </si>
  <si>
    <t xml:space="preserve"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</si>
  <si>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 xml:space="preserve">01 5 03 00420</t>
  </si>
  <si>
    <t xml:space="preserve">Публичные нормативные социальные выплаты гражданам</t>
  </si>
  <si>
    <t xml:space="preserve">310</t>
  </si>
  <si>
    <t xml:space="preserve">Предоставление гражданам субсидий на оплату жилого помещения и коммунальных услуг</t>
  </si>
  <si>
    <t xml:space="preserve">04 1 03 61410</t>
  </si>
  <si>
    <t xml:space="preserve">Муниципальная программа «Жилище»                    </t>
  </si>
  <si>
    <t xml:space="preserve">09 0 00 00000</t>
  </si>
  <si>
    <t xml:space="preserve">Подпрограмма «Социальная ипотека»</t>
  </si>
  <si>
    <t xml:space="preserve">09 4 00 00000</t>
  </si>
  <si>
    <t xml:space="preserve">Основное мероприятие «I этап реализации подпрограммы 4. Компенсация оплаты основного долга по ипотечному жилищному кредиту»</t>
  </si>
  <si>
    <t xml:space="preserve">09 4 01 00000</t>
  </si>
  <si>
    <t xml:space="preserve">Компенсация оплаты основного долга по ипотечному жилищному кредиту</t>
  </si>
  <si>
    <t xml:space="preserve">09 4 01 S0220</t>
  </si>
  <si>
    <t xml:space="preserve">Подпрограмма «Обеспечение жильем отдельных категорий граждан, установленных федеральным законодательством»</t>
  </si>
  <si>
    <t xml:space="preserve">09 8 00 00000</t>
  </si>
  <si>
    <t xml:space="preserve"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</si>
  <si>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09 8 02 00000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</si>
  <si>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</si>
  <si>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 xml:space="preserve">09 8 02 51760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</si>
  <si>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 за счет средств местного бюджета</t>
  </si>
  <si>
    <t xml:space="preserve">09 8 02 71760</t>
  </si>
  <si>
    <t xml:space="preserve">Охрана семьи и детства</t>
  </si>
  <si>
    <t xml:space="preserve">Подпрограмма «Обеспечение жильем молодых семей»</t>
  </si>
  <si>
    <t xml:space="preserve">09 2 00 00000</t>
  </si>
  <si>
    <t xml:space="preserve"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</si>
  <si>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 xml:space="preserve">09 2 01 00000</t>
  </si>
  <si>
    <t xml:space="preserve">Реализация мероприятий по обеспечению жильем молодых семей за счет средств местного бюджета</t>
  </si>
  <si>
    <t xml:space="preserve">09 2 01 74970</t>
  </si>
  <si>
    <t xml:space="preserve">Реализация мероприятий по обеспечению жильем молодых семей</t>
  </si>
  <si>
    <t xml:space="preserve">09 2 01 L4970</t>
  </si>
  <si>
    <t xml:space="preserve"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</si>
  <si>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09 3 00 00000</t>
  </si>
  <si>
    <t xml:space="preserve"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</si>
  <si>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09 3 01 00000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</si>
  <si>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</si>
  <si>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09 3 01 60820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</si>
  <si>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</si>
  <si>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 xml:space="preserve">09 3 01 70820</t>
  </si>
  <si>
    <t xml:space="preserve">Физическая культура и спорт</t>
  </si>
  <si>
    <t xml:space="preserve">Физическая культура </t>
  </si>
  <si>
    <t xml:space="preserve">Муниципальная программа «Спорт»                    </t>
  </si>
  <si>
    <t xml:space="preserve">05 0 00 00000</t>
  </si>
  <si>
    <t xml:space="preserve">Подпрограмма «Развитие физической культуры и спорта»</t>
  </si>
  <si>
    <t xml:space="preserve">05 1 00 00000</t>
  </si>
  <si>
    <t xml:space="preserve"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</si>
  <si>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 xml:space="preserve">05 1 01 00000</t>
  </si>
  <si>
    <t xml:space="preserve">Организация проведения официальных физкультурно-оздоровительных и спортивных мероприятий</t>
  </si>
  <si>
    <t xml:space="preserve">05 1 01 00570</t>
  </si>
  <si>
    <t xml:space="preserve">Расходы на обеспечение деятельности (оказание услуг) муниципальных учреждений в сфере физической культуры и спорта</t>
  </si>
  <si>
    <t xml:space="preserve">05 1 01 06140</t>
  </si>
  <si>
    <t xml:space="preserve">Спорт высших достижений</t>
  </si>
  <si>
    <t xml:space="preserve">Подпрограмма «Подготовка спортивного резерва»</t>
  </si>
  <si>
    <t xml:space="preserve">05 3 00 00000</t>
  </si>
  <si>
    <t xml:space="preserve">Основное мероприятие «Подготовка спортивных сборных команд»</t>
  </si>
  <si>
    <t xml:space="preserve">05 3 01 00000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</si>
  <si>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</t>
  </si>
  <si>
    <t xml:space="preserve">05 3 01 06150</t>
  </si>
  <si>
    <t xml:space="preserve">Средства массовой информации</t>
  </si>
  <si>
    <t xml:space="preserve">Другие вопросы в области средств массовой информации</t>
  </si>
  <si>
    <t xml:space="preserve">Обслуживание государственного (муниципального) долга</t>
  </si>
  <si>
    <t xml:space="preserve">Обслуживание  государственного (муниципального) внутреннего  долга</t>
  </si>
  <si>
    <t xml:space="preserve">Подпрограмма «Управление муниципальными финансами»</t>
  </si>
  <si>
    <t xml:space="preserve">12 4 00 00000</t>
  </si>
  <si>
    <t xml:space="preserve">Основное мероприятие «Управление муниципальным долгом»</t>
  </si>
  <si>
    <t xml:space="preserve">12 4 06 00000</t>
  </si>
  <si>
    <t xml:space="preserve">Обслуживание муниципального долга </t>
  </si>
  <si>
    <t xml:space="preserve">12 4 06 00800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</si>
  <si>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</si>
  <si>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</si>
  <si>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</si>
  <si>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</si>
  <si>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Приложение 5</t>
  </si>
  <si>
    <t xml:space="preserve">            к решению Совета депутатов </t>
  </si>
  <si>
    <t xml:space="preserve">городского округа Фрязино</t>
  </si>
  <si>
    <t xml:space="preserve">                                              26.03.2020  № 404</t>
  </si>
  <si>
    <t xml:space="preserve">городского округа Фрязино "О бюджете городского округа Фрязино на 2020 год </t>
  </si>
  <si>
    <t xml:space="preserve">                                              Приложение 7</t>
  </si>
  <si>
    <t xml:space="preserve">            к решению Совета депутатов городского округа Фрязино</t>
  </si>
  <si>
    <t xml:space="preserve">                                 от 28.11.2019 № 381</t>
  </si>
  <si>
    <t xml:space="preserve">"О бюджете городского округа Фрязино на 2020 год </t>
  </si>
  <si>
    <t xml:space="preserve">ВЕДОМСТВЕННАЯ СТРУКТУРА РАСХОДОВ БЮДЖЕТА ГОРОДСКОГО ОКРУГА ФРЯЗИНО НА 2020 ГОД          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</si>
  <si>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</si>
  <si>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</si>
  <si>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</si>
  <si>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</si>
  <si>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</si>
  <si>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Управление образования администрации городского округа Фрязино</t>
  </si>
  <si>
    <t xml:space="preserve">112</t>
  </si>
  <si>
    <t xml:space="preserve">Финансовое управление администрации городского округа Фрязино</t>
  </si>
  <si>
    <t xml:space="preserve">115</t>
  </si>
  <si>
    <t xml:space="preserve">Контрольно-счетная  палата городского округа Фрязино</t>
  </si>
  <si>
    <t xml:space="preserve">116</t>
  </si>
  <si>
    <t xml:space="preserve">Приложение 7</t>
  </si>
  <si>
    <t xml:space="preserve">"О внесении изменений в решение</t>
  </si>
  <si>
    <t xml:space="preserve">Совета депутатов городского округа Фрязино</t>
  </si>
  <si>
    <t xml:space="preserve">       "О бюджете городского округа Фрязино на 2020 год</t>
  </si>
  <si>
    <t xml:space="preserve">Приложение 9</t>
  </si>
  <si>
    <t xml:space="preserve">от 28.11.2019  № 381</t>
  </si>
  <si>
    <t xml:space="preserve">"О бюджете городского округа Фрязино на 2020 год</t>
  </si>
  <si>
    <t xml:space="preserve">РАСПРЕДЕЛЕНИЕ БЮДЖЕТНЫХ АССИГНОВАНИЙ  БЮДЖЕТА ГОРОДСКОГО ОКРУГА ФРЯЗИНО НА 2020 ГОД 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</si>
  <si>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</si>
  <si>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</si>
  <si>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</si>
  <si>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Итого по муниципальным программам</t>
  </si>
  <si>
    <t xml:space="preserve">Итого по непрограммным видам деятельности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</si>
</sst>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"/>
    <numFmt numFmtId="167" formatCode="#,##0.00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EE"/>
        <bgColor rgb="FFFFFFFF"/>
      </patternFill>
    </fill>
    <fill>
      <patternFill patternType="solid">
        <fgColor rgb="FFFFFFFF"/>
        <bgColor rgb="FFFFEBE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8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8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3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false" hidden="true"/>
    </xf>
    <xf numFmtId="165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5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7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8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4" xfId="20" builtinId="53" customBuiltin="true"/>
    <cellStyle name="Обычный 2" xfId="21" builtinId="53" customBuiltin="true"/>
    <cellStyle name="Обычный 3" xfId="22" builtinId="53" customBuiltin="true"/>
    <cellStyle name="Обычный 4" xfId="23" builtinId="53" customBuiltin="true"/>
    <cellStyle name="Обычный 5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EB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F1018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8" activeCellId="0" sqref="B8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1" width="17"/>
    <col collapsed="false" customWidth="true" hidden="false" outlineLevel="0" max="5" min="5" style="1" width="7.44"/>
    <col collapsed="false" customWidth="true" hidden="false" outlineLevel="0" max="6" min="6" style="1" width="16"/>
    <col collapsed="false" customWidth="true" hidden="false" outlineLevel="0" max="168" min="7" style="1" width="9.33"/>
    <col collapsed="false" customWidth="true" hidden="false" outlineLevel="0" max="169" min="169" style="1" width="70.66"/>
    <col collapsed="false" customWidth="true" hidden="false" outlineLevel="0" max="170" min="170" style="1" width="8.89"/>
    <col collapsed="false" customWidth="true" hidden="false" outlineLevel="0" max="171" min="171" style="1" width="7.11"/>
    <col collapsed="false" customWidth="true" hidden="false" outlineLevel="0" max="172" min="172" style="1" width="17"/>
    <col collapsed="false" customWidth="true" hidden="false" outlineLevel="0" max="173" min="173" style="1" width="7.44"/>
    <col collapsed="false" customWidth="true" hidden="false" outlineLevel="0" max="174" min="174" style="1" width="21.1"/>
    <col collapsed="false" customWidth="true" hidden="false" outlineLevel="0" max="424" min="175" style="1" width="9.33"/>
    <col collapsed="false" customWidth="true" hidden="false" outlineLevel="0" max="425" min="425" style="1" width="70.66"/>
    <col collapsed="false" customWidth="true" hidden="false" outlineLevel="0" max="426" min="426" style="1" width="8.89"/>
    <col collapsed="false" customWidth="true" hidden="false" outlineLevel="0" max="427" min="427" style="1" width="7.11"/>
    <col collapsed="false" customWidth="true" hidden="false" outlineLevel="0" max="428" min="428" style="1" width="17"/>
    <col collapsed="false" customWidth="true" hidden="false" outlineLevel="0" max="429" min="429" style="1" width="7.44"/>
    <col collapsed="false" customWidth="true" hidden="false" outlineLevel="0" max="430" min="430" style="1" width="21.1"/>
    <col collapsed="false" customWidth="true" hidden="false" outlineLevel="0" max="680" min="431" style="1" width="9.33"/>
    <col collapsed="false" customWidth="true" hidden="false" outlineLevel="0" max="681" min="681" style="1" width="70.66"/>
    <col collapsed="false" customWidth="true" hidden="false" outlineLevel="0" max="682" min="682" style="1" width="8.89"/>
    <col collapsed="false" customWidth="true" hidden="false" outlineLevel="0" max="683" min="683" style="1" width="7.11"/>
    <col collapsed="false" customWidth="true" hidden="false" outlineLevel="0" max="684" min="684" style="1" width="17"/>
    <col collapsed="false" customWidth="true" hidden="false" outlineLevel="0" max="685" min="685" style="1" width="7.44"/>
    <col collapsed="false" customWidth="true" hidden="false" outlineLevel="0" max="686" min="686" style="1" width="21.1"/>
    <col collapsed="false" customWidth="true" hidden="false" outlineLevel="0" max="936" min="687" style="1" width="9.33"/>
    <col collapsed="false" customWidth="true" hidden="false" outlineLevel="0" max="937" min="937" style="1" width="70.66"/>
    <col collapsed="false" customWidth="true" hidden="false" outlineLevel="0" max="938" min="938" style="1" width="8.89"/>
    <col collapsed="false" customWidth="true" hidden="false" outlineLevel="0" max="939" min="939" style="1" width="7.11"/>
    <col collapsed="false" customWidth="true" hidden="false" outlineLevel="0" max="940" min="940" style="1" width="17"/>
    <col collapsed="false" customWidth="true" hidden="false" outlineLevel="0" max="941" min="941" style="1" width="7.44"/>
    <col collapsed="false" customWidth="true" hidden="false" outlineLevel="0" max="942" min="942" style="1" width="21.1"/>
    <col collapsed="false" customWidth="true" hidden="false" outlineLevel="0" max="1025" min="943" style="1" width="9.33"/>
  </cols>
  <sheetData>
    <row r="3" customFormat="false" ht="15" hidden="false" customHeight="false" outlineLevel="0" collapsed="false">
      <c r="A3" s="2"/>
      <c r="B3" s="3" t="s">
        <v>0</v>
      </c>
      <c r="C3" s="3"/>
      <c r="D3" s="3"/>
      <c r="E3" s="3"/>
      <c r="F3" s="3"/>
    </row>
    <row r="4" customFormat="false" ht="28.2" hidden="false" customHeight="true" outlineLevel="0" collapsed="false">
      <c r="A4" s="2"/>
      <c r="B4" s="4" t="s">
        <v>1</v>
      </c>
      <c r="C4" s="4"/>
      <c r="D4" s="4"/>
      <c r="E4" s="4"/>
      <c r="F4" s="4"/>
    </row>
    <row r="5" customFormat="false" ht="15" hidden="false" customHeight="false" outlineLevel="0" collapsed="false">
      <c r="A5" s="2"/>
      <c r="B5" s="3" t="s">
        <v>2</v>
      </c>
      <c r="C5" s="3"/>
      <c r="D5" s="3"/>
      <c r="E5" s="3"/>
      <c r="F5" s="3"/>
    </row>
    <row r="6" customFormat="false" ht="15.6" hidden="false" customHeight="false" outlineLevel="0" collapsed="false">
      <c r="A6" s="2"/>
      <c r="B6" s="3" t="s">
        <v>3</v>
      </c>
      <c r="C6" s="3"/>
      <c r="D6" s="3"/>
      <c r="E6" s="3"/>
      <c r="F6" s="3"/>
    </row>
    <row r="7" customFormat="false" ht="15.6" hidden="false" customHeight="false" outlineLevel="0" collapsed="false">
      <c r="A7" s="5" t="s">
        <v>4</v>
      </c>
      <c r="B7" s="5"/>
      <c r="C7" s="5"/>
      <c r="D7" s="5"/>
      <c r="E7" s="5"/>
      <c r="F7" s="5"/>
    </row>
    <row r="8" customFormat="false" ht="15" hidden="false" customHeight="true" outlineLevel="0" collapsed="false">
      <c r="A8" s="2"/>
      <c r="B8" s="6" t="s">
        <v>5</v>
      </c>
      <c r="C8" s="6"/>
      <c r="D8" s="6"/>
      <c r="E8" s="6"/>
      <c r="F8" s="6"/>
    </row>
    <row r="13" customFormat="false" ht="15" hidden="false" customHeight="false" outlineLevel="0" collapsed="false">
      <c r="B13" s="3" t="s">
        <v>6</v>
      </c>
      <c r="C13" s="3"/>
      <c r="D13" s="3"/>
      <c r="E13" s="3"/>
      <c r="F13" s="3"/>
    </row>
    <row r="14" customFormat="false" ht="22.95" hidden="false" customHeight="true" outlineLevel="0" collapsed="false">
      <c r="A14" s="7" t="s">
        <v>1</v>
      </c>
      <c r="B14" s="7"/>
      <c r="C14" s="7"/>
      <c r="D14" s="7"/>
      <c r="E14" s="7"/>
      <c r="F14" s="7"/>
    </row>
    <row r="15" customFormat="false" ht="15" hidden="false" customHeight="false" outlineLevel="0" collapsed="false">
      <c r="B15" s="3" t="s">
        <v>7</v>
      </c>
      <c r="C15" s="3"/>
      <c r="D15" s="3"/>
      <c r="E15" s="3"/>
      <c r="F15" s="3"/>
    </row>
    <row r="16" customFormat="false" ht="15" hidden="false" customHeight="false" outlineLevel="0" collapsed="false">
      <c r="B16" s="3" t="s">
        <v>8</v>
      </c>
      <c r="C16" s="3"/>
      <c r="D16" s="3"/>
      <c r="E16" s="3"/>
      <c r="F16" s="3"/>
    </row>
    <row r="17" customFormat="false" ht="15" hidden="false" customHeight="true" outlineLevel="0" collapsed="false">
      <c r="B17" s="8" t="s">
        <v>5</v>
      </c>
      <c r="C17" s="8"/>
      <c r="D17" s="8"/>
      <c r="E17" s="8"/>
      <c r="F17" s="8"/>
    </row>
    <row r="19" customFormat="false" ht="39.6" hidden="false" customHeight="true" outlineLevel="0" collapsed="false">
      <c r="A19" s="9" t="s">
        <v>9</v>
      </c>
      <c r="B19" s="9"/>
      <c r="C19" s="9"/>
      <c r="D19" s="9"/>
      <c r="E19" s="9"/>
      <c r="F19" s="9"/>
    </row>
    <row r="20" customFormat="false" ht="49.2" hidden="false" customHeight="true" outlineLevel="0" collapsed="false">
      <c r="A20" s="9" t="s">
        <v>10</v>
      </c>
      <c r="B20" s="9"/>
      <c r="C20" s="9"/>
      <c r="D20" s="9"/>
      <c r="E20" s="9"/>
      <c r="F20" s="9"/>
    </row>
    <row r="21" customFormat="false" ht="15" hidden="false" customHeight="false" outlineLevel="0" collapsed="false">
      <c r="A21" s="4"/>
      <c r="B21" s="4"/>
      <c r="C21" s="4"/>
      <c r="D21" s="4"/>
      <c r="E21" s="4"/>
      <c r="F21" s="4"/>
    </row>
    <row r="22" customFormat="false" ht="15" hidden="false" customHeight="false" outlineLevel="0" collapsed="false">
      <c r="F22" s="10"/>
    </row>
    <row r="23" customFormat="false" ht="15" hidden="false" customHeight="false" outlineLevel="0" collapsed="false">
      <c r="F23" s="10"/>
    </row>
    <row r="24" customFormat="false" ht="15" hidden="false" customHeight="true" outlineLevel="0" collapsed="false">
      <c r="A24" s="11" t="s">
        <v>11</v>
      </c>
      <c r="B24" s="11" t="s">
        <v>12</v>
      </c>
      <c r="C24" s="11" t="s">
        <v>13</v>
      </c>
      <c r="D24" s="11" t="s">
        <v>14</v>
      </c>
      <c r="E24" s="11" t="s">
        <v>15</v>
      </c>
      <c r="F24" s="12" t="s">
        <v>16</v>
      </c>
    </row>
    <row r="25" customFormat="false" ht="15" hidden="false" customHeight="true" outlineLevel="0" collapsed="false">
      <c r="A25" s="11"/>
      <c r="B25" s="11"/>
      <c r="C25" s="11"/>
      <c r="D25" s="11"/>
      <c r="E25" s="11"/>
      <c r="F25" s="13" t="n">
        <v>2020</v>
      </c>
    </row>
    <row r="26" customFormat="false" ht="15" hidden="false" customHeight="true" outlineLevel="0" collapsed="false">
      <c r="A26" s="11"/>
      <c r="B26" s="11"/>
      <c r="C26" s="11"/>
      <c r="D26" s="11"/>
      <c r="E26" s="11"/>
      <c r="F26" s="13"/>
    </row>
    <row r="27" customFormat="false" ht="15.6" hidden="false" customHeight="false" outlineLevel="0" collapsed="false">
      <c r="A27" s="14" t="s">
        <v>17</v>
      </c>
      <c r="B27" s="15" t="s">
        <v>18</v>
      </c>
      <c r="C27" s="15"/>
      <c r="D27" s="15"/>
      <c r="E27" s="15"/>
      <c r="F27" s="16" t="n">
        <f aca="false">F28+F35+F48+F87+F109+F113+F117</f>
        <v>288843.35</v>
      </c>
    </row>
    <row r="28" customFormat="false" ht="30" hidden="false" customHeight="false" outlineLevel="0" collapsed="false">
      <c r="A28" s="17" t="s">
        <v>19</v>
      </c>
      <c r="B28" s="18" t="s">
        <v>18</v>
      </c>
      <c r="C28" s="18" t="s">
        <v>20</v>
      </c>
      <c r="D28" s="18"/>
      <c r="E28" s="18"/>
      <c r="F28" s="19" t="n">
        <f aca="false">F29</f>
        <v>2469.4</v>
      </c>
    </row>
    <row r="29" customFormat="false" ht="30" hidden="false" customHeight="false" outlineLevel="0" collapsed="false">
      <c r="A29" s="20" t="s">
        <v>21</v>
      </c>
      <c r="B29" s="18" t="s">
        <v>18</v>
      </c>
      <c r="C29" s="18" t="s">
        <v>20</v>
      </c>
      <c r="D29" s="21" t="s">
        <v>22</v>
      </c>
      <c r="E29" s="18"/>
      <c r="F29" s="19" t="n">
        <f aca="false">F30</f>
        <v>2469.4</v>
      </c>
    </row>
    <row r="30" customFormat="false" ht="15" hidden="false" customHeight="false" outlineLevel="0" collapsed="false">
      <c r="A30" s="20" t="s">
        <v>23</v>
      </c>
      <c r="B30" s="18" t="s">
        <v>18</v>
      </c>
      <c r="C30" s="18" t="s">
        <v>20</v>
      </c>
      <c r="D30" s="21" t="s">
        <v>24</v>
      </c>
      <c r="E30" s="18"/>
      <c r="F30" s="19" t="n">
        <f aca="false">F31</f>
        <v>2469.4</v>
      </c>
    </row>
    <row r="31" customFormat="false" ht="30" hidden="false" customHeight="false" outlineLevel="0" collapsed="false">
      <c r="A31" s="20" t="s">
        <v>25</v>
      </c>
      <c r="B31" s="18" t="s">
        <v>18</v>
      </c>
      <c r="C31" s="18" t="s">
        <v>20</v>
      </c>
      <c r="D31" s="21" t="s">
        <v>26</v>
      </c>
      <c r="E31" s="18"/>
      <c r="F31" s="19" t="n">
        <f aca="false">F32</f>
        <v>2469.4</v>
      </c>
    </row>
    <row r="32" customFormat="false" ht="15" hidden="false" customHeight="false" outlineLevel="0" collapsed="false">
      <c r="A32" s="20" t="s">
        <v>27</v>
      </c>
      <c r="B32" s="18" t="s">
        <v>18</v>
      </c>
      <c r="C32" s="18" t="s">
        <v>20</v>
      </c>
      <c r="D32" s="21" t="s">
        <v>28</v>
      </c>
      <c r="E32" s="18"/>
      <c r="F32" s="19" t="n">
        <f aca="false">F33</f>
        <v>2469.4</v>
      </c>
    </row>
    <row r="33" customFormat="false" ht="60" hidden="false" customHeight="false" outlineLevel="0" collapsed="false">
      <c r="A33" s="22" t="s">
        <v>29</v>
      </c>
      <c r="B33" s="18" t="s">
        <v>18</v>
      </c>
      <c r="C33" s="18" t="s">
        <v>20</v>
      </c>
      <c r="D33" s="21" t="s">
        <v>28</v>
      </c>
      <c r="E33" s="18" t="s">
        <v>30</v>
      </c>
      <c r="F33" s="19" t="n">
        <f aca="false">F34</f>
        <v>2469.4</v>
      </c>
    </row>
    <row r="34" customFormat="false" ht="30" hidden="false" customHeight="false" outlineLevel="0" collapsed="false">
      <c r="A34" s="22" t="s">
        <v>31</v>
      </c>
      <c r="B34" s="18" t="s">
        <v>18</v>
      </c>
      <c r="C34" s="18" t="s">
        <v>20</v>
      </c>
      <c r="D34" s="21" t="s">
        <v>28</v>
      </c>
      <c r="E34" s="18" t="s">
        <v>32</v>
      </c>
      <c r="F34" s="19" t="n">
        <f aca="false">прил_5!G48</f>
        <v>2469.4</v>
      </c>
    </row>
    <row r="35" customFormat="false" ht="45" hidden="false" customHeight="false" outlineLevel="0" collapsed="false">
      <c r="A35" s="17" t="s">
        <v>33</v>
      </c>
      <c r="B35" s="18" t="s">
        <v>18</v>
      </c>
      <c r="C35" s="18" t="s">
        <v>34</v>
      </c>
      <c r="D35" s="18"/>
      <c r="E35" s="18"/>
      <c r="F35" s="19" t="n">
        <f aca="false">F36</f>
        <v>6613.85</v>
      </c>
    </row>
    <row r="36" customFormat="false" ht="30" hidden="false" customHeight="false" outlineLevel="0" collapsed="false">
      <c r="A36" s="20" t="s">
        <v>35</v>
      </c>
      <c r="B36" s="18" t="s">
        <v>18</v>
      </c>
      <c r="C36" s="18" t="s">
        <v>34</v>
      </c>
      <c r="D36" s="21" t="s">
        <v>36</v>
      </c>
      <c r="E36" s="18"/>
      <c r="F36" s="19" t="n">
        <f aca="false">F37+F40+F43</f>
        <v>6613.85</v>
      </c>
    </row>
    <row r="37" customFormat="false" ht="30" hidden="false" customHeight="false" outlineLevel="0" collapsed="false">
      <c r="A37" s="23" t="s">
        <v>37</v>
      </c>
      <c r="B37" s="18" t="s">
        <v>18</v>
      </c>
      <c r="C37" s="18" t="s">
        <v>34</v>
      </c>
      <c r="D37" s="21" t="s">
        <v>38</v>
      </c>
      <c r="E37" s="18"/>
      <c r="F37" s="19" t="n">
        <f aca="false">F38</f>
        <v>2314.15</v>
      </c>
    </row>
    <row r="38" customFormat="false" ht="60" hidden="false" customHeight="false" outlineLevel="0" collapsed="false">
      <c r="A38" s="22" t="s">
        <v>29</v>
      </c>
      <c r="B38" s="18" t="s">
        <v>18</v>
      </c>
      <c r="C38" s="18" t="s">
        <v>34</v>
      </c>
      <c r="D38" s="21" t="s">
        <v>38</v>
      </c>
      <c r="E38" s="18" t="s">
        <v>30</v>
      </c>
      <c r="F38" s="19" t="n">
        <f aca="false">F39</f>
        <v>2314.15</v>
      </c>
    </row>
    <row r="39" customFormat="false" ht="30" hidden="false" customHeight="false" outlineLevel="0" collapsed="false">
      <c r="A39" s="22" t="s">
        <v>31</v>
      </c>
      <c r="B39" s="18" t="s">
        <v>18</v>
      </c>
      <c r="C39" s="18" t="s">
        <v>34</v>
      </c>
      <c r="D39" s="21" t="s">
        <v>38</v>
      </c>
      <c r="E39" s="18" t="s">
        <v>32</v>
      </c>
      <c r="F39" s="19" t="n">
        <f aca="false">прил_5!G31</f>
        <v>2314.15</v>
      </c>
    </row>
    <row r="40" customFormat="false" ht="30" hidden="false" customHeight="false" outlineLevel="0" collapsed="false">
      <c r="A40" s="23" t="s">
        <v>39</v>
      </c>
      <c r="B40" s="18" t="s">
        <v>18</v>
      </c>
      <c r="C40" s="18" t="s">
        <v>34</v>
      </c>
      <c r="D40" s="21" t="s">
        <v>40</v>
      </c>
      <c r="E40" s="18"/>
      <c r="F40" s="19" t="n">
        <f aca="false">F41</f>
        <v>1527.7</v>
      </c>
    </row>
    <row r="41" customFormat="false" ht="60" hidden="false" customHeight="false" outlineLevel="0" collapsed="false">
      <c r="A41" s="22" t="s">
        <v>29</v>
      </c>
      <c r="B41" s="18" t="s">
        <v>18</v>
      </c>
      <c r="C41" s="18" t="s">
        <v>34</v>
      </c>
      <c r="D41" s="21" t="s">
        <v>40</v>
      </c>
      <c r="E41" s="18" t="s">
        <v>30</v>
      </c>
      <c r="F41" s="19" t="n">
        <f aca="false">F42</f>
        <v>1527.7</v>
      </c>
    </row>
    <row r="42" customFormat="false" ht="30" hidden="false" customHeight="false" outlineLevel="0" collapsed="false">
      <c r="A42" s="22" t="s">
        <v>31</v>
      </c>
      <c r="B42" s="18" t="s">
        <v>18</v>
      </c>
      <c r="C42" s="18" t="s">
        <v>34</v>
      </c>
      <c r="D42" s="21" t="s">
        <v>40</v>
      </c>
      <c r="E42" s="18" t="s">
        <v>32</v>
      </c>
      <c r="F42" s="19" t="n">
        <f aca="false">прил_5!G34</f>
        <v>1527.7</v>
      </c>
    </row>
    <row r="43" customFormat="false" ht="30" hidden="false" customHeight="false" outlineLevel="0" collapsed="false">
      <c r="A43" s="23" t="s">
        <v>41</v>
      </c>
      <c r="B43" s="18" t="s">
        <v>18</v>
      </c>
      <c r="C43" s="18" t="s">
        <v>34</v>
      </c>
      <c r="D43" s="21" t="s">
        <v>42</v>
      </c>
      <c r="E43" s="18"/>
      <c r="F43" s="19" t="n">
        <f aca="false">F44+F46</f>
        <v>2772</v>
      </c>
    </row>
    <row r="44" customFormat="false" ht="60" hidden="false" customHeight="false" outlineLevel="0" collapsed="false">
      <c r="A44" s="22" t="s">
        <v>29</v>
      </c>
      <c r="B44" s="18" t="s">
        <v>18</v>
      </c>
      <c r="C44" s="18" t="s">
        <v>34</v>
      </c>
      <c r="D44" s="21" t="s">
        <v>42</v>
      </c>
      <c r="E44" s="18" t="s">
        <v>30</v>
      </c>
      <c r="F44" s="19" t="n">
        <f aca="false">F45</f>
        <v>2688.6</v>
      </c>
    </row>
    <row r="45" customFormat="false" ht="30" hidden="false" customHeight="false" outlineLevel="0" collapsed="false">
      <c r="A45" s="22" t="s">
        <v>31</v>
      </c>
      <c r="B45" s="18" t="s">
        <v>18</v>
      </c>
      <c r="C45" s="18" t="s">
        <v>34</v>
      </c>
      <c r="D45" s="21" t="s">
        <v>42</v>
      </c>
      <c r="E45" s="18" t="s">
        <v>32</v>
      </c>
      <c r="F45" s="19" t="n">
        <f aca="false">прил_5!G37</f>
        <v>2688.6</v>
      </c>
    </row>
    <row r="46" customFormat="false" ht="30" hidden="false" customHeight="false" outlineLevel="0" collapsed="false">
      <c r="A46" s="22" t="s">
        <v>43</v>
      </c>
      <c r="B46" s="18" t="s">
        <v>18</v>
      </c>
      <c r="C46" s="18" t="s">
        <v>34</v>
      </c>
      <c r="D46" s="21" t="s">
        <v>42</v>
      </c>
      <c r="E46" s="18" t="s">
        <v>44</v>
      </c>
      <c r="F46" s="19" t="n">
        <f aca="false">F47</f>
        <v>83.4</v>
      </c>
    </row>
    <row r="47" customFormat="false" ht="30" hidden="false" customHeight="false" outlineLevel="0" collapsed="false">
      <c r="A47" s="22" t="s">
        <v>45</v>
      </c>
      <c r="B47" s="18" t="s">
        <v>18</v>
      </c>
      <c r="C47" s="18" t="s">
        <v>34</v>
      </c>
      <c r="D47" s="21" t="s">
        <v>42</v>
      </c>
      <c r="E47" s="18" t="s">
        <v>46</v>
      </c>
      <c r="F47" s="19" t="n">
        <f aca="false">прил_5!G39</f>
        <v>83.4</v>
      </c>
    </row>
    <row r="48" customFormat="false" ht="45" hidden="false" customHeight="false" outlineLevel="0" collapsed="false">
      <c r="A48" s="17" t="s">
        <v>47</v>
      </c>
      <c r="B48" s="18" t="s">
        <v>18</v>
      </c>
      <c r="C48" s="18" t="s">
        <v>48</v>
      </c>
      <c r="D48" s="18"/>
      <c r="E48" s="18"/>
      <c r="F48" s="19" t="n">
        <f aca="false">F49+F63+F73+F57+F83</f>
        <v>110030.5</v>
      </c>
    </row>
    <row r="49" customFormat="false" ht="15" hidden="false" customHeight="false" outlineLevel="0" collapsed="false">
      <c r="A49" s="20" t="s">
        <v>49</v>
      </c>
      <c r="B49" s="18" t="s">
        <v>18</v>
      </c>
      <c r="C49" s="18" t="s">
        <v>48</v>
      </c>
      <c r="D49" s="21" t="s">
        <v>50</v>
      </c>
      <c r="E49" s="18"/>
      <c r="F49" s="19" t="n">
        <f aca="false">F50</f>
        <v>2132</v>
      </c>
    </row>
    <row r="50" customFormat="false" ht="15" hidden="false" customHeight="false" outlineLevel="0" collapsed="false">
      <c r="A50" s="20" t="s">
        <v>51</v>
      </c>
      <c r="B50" s="18" t="s">
        <v>18</v>
      </c>
      <c r="C50" s="18" t="s">
        <v>48</v>
      </c>
      <c r="D50" s="21" t="s">
        <v>52</v>
      </c>
      <c r="E50" s="18"/>
      <c r="F50" s="19" t="n">
        <f aca="false">F51</f>
        <v>2132</v>
      </c>
    </row>
    <row r="51" customFormat="false" ht="60" hidden="false" customHeight="false" outlineLevel="0" collapsed="false">
      <c r="A51" s="20" t="s">
        <v>53</v>
      </c>
      <c r="B51" s="18" t="s">
        <v>18</v>
      </c>
      <c r="C51" s="18" t="s">
        <v>48</v>
      </c>
      <c r="D51" s="21" t="s">
        <v>54</v>
      </c>
      <c r="E51" s="18"/>
      <c r="F51" s="19" t="n">
        <f aca="false">F52</f>
        <v>2132</v>
      </c>
    </row>
    <row r="52" customFormat="false" ht="30" hidden="false" customHeight="false" outlineLevel="0" collapsed="false">
      <c r="A52" s="23" t="s">
        <v>55</v>
      </c>
      <c r="B52" s="18" t="s">
        <v>18</v>
      </c>
      <c r="C52" s="18" t="s">
        <v>48</v>
      </c>
      <c r="D52" s="21" t="s">
        <v>56</v>
      </c>
      <c r="E52" s="18"/>
      <c r="F52" s="19" t="n">
        <f aca="false">F53+F55</f>
        <v>2132</v>
      </c>
    </row>
    <row r="53" customFormat="false" ht="60" hidden="false" customHeight="false" outlineLevel="0" collapsed="false">
      <c r="A53" s="22" t="s">
        <v>29</v>
      </c>
      <c r="B53" s="18" t="s">
        <v>18</v>
      </c>
      <c r="C53" s="18" t="s">
        <v>48</v>
      </c>
      <c r="D53" s="21" t="s">
        <v>56</v>
      </c>
      <c r="E53" s="18" t="s">
        <v>30</v>
      </c>
      <c r="F53" s="19" t="n">
        <f aca="false">F54</f>
        <v>1827.6</v>
      </c>
    </row>
    <row r="54" customFormat="false" ht="30" hidden="false" customHeight="false" outlineLevel="0" collapsed="false">
      <c r="A54" s="22" t="s">
        <v>31</v>
      </c>
      <c r="B54" s="18" t="s">
        <v>18</v>
      </c>
      <c r="C54" s="18" t="s">
        <v>48</v>
      </c>
      <c r="D54" s="21" t="s">
        <v>56</v>
      </c>
      <c r="E54" s="18" t="s">
        <v>32</v>
      </c>
      <c r="F54" s="19" t="n">
        <f aca="false">прил_5!G55</f>
        <v>1827.6</v>
      </c>
    </row>
    <row r="55" customFormat="false" ht="30" hidden="false" customHeight="false" outlineLevel="0" collapsed="false">
      <c r="A55" s="22" t="s">
        <v>43</v>
      </c>
      <c r="B55" s="18" t="s">
        <v>18</v>
      </c>
      <c r="C55" s="18" t="s">
        <v>48</v>
      </c>
      <c r="D55" s="21" t="s">
        <v>56</v>
      </c>
      <c r="E55" s="18" t="s">
        <v>44</v>
      </c>
      <c r="F55" s="19" t="n">
        <f aca="false">F56</f>
        <v>304.4</v>
      </c>
    </row>
    <row r="56" customFormat="false" ht="30" hidden="false" customHeight="false" outlineLevel="0" collapsed="false">
      <c r="A56" s="22" t="s">
        <v>45</v>
      </c>
      <c r="B56" s="18" t="s">
        <v>18</v>
      </c>
      <c r="C56" s="18" t="s">
        <v>48</v>
      </c>
      <c r="D56" s="21" t="s">
        <v>56</v>
      </c>
      <c r="E56" s="18" t="s">
        <v>46</v>
      </c>
      <c r="F56" s="19" t="n">
        <f aca="false">прил_5!G57</f>
        <v>304.4</v>
      </c>
    </row>
    <row r="57" customFormat="false" ht="15" hidden="false" customHeight="false" outlineLevel="0" collapsed="false">
      <c r="A57" s="20" t="s">
        <v>57</v>
      </c>
      <c r="B57" s="18" t="s">
        <v>18</v>
      </c>
      <c r="C57" s="18" t="s">
        <v>48</v>
      </c>
      <c r="D57" s="21" t="s">
        <v>58</v>
      </c>
      <c r="E57" s="18"/>
      <c r="F57" s="19" t="n">
        <f aca="false">F58</f>
        <v>3500</v>
      </c>
    </row>
    <row r="58" customFormat="false" ht="15" hidden="false" customHeight="false" outlineLevel="0" collapsed="false">
      <c r="A58" s="20" t="s">
        <v>59</v>
      </c>
      <c r="B58" s="18" t="s">
        <v>18</v>
      </c>
      <c r="C58" s="18" t="s">
        <v>48</v>
      </c>
      <c r="D58" s="21" t="s">
        <v>60</v>
      </c>
      <c r="E58" s="18"/>
      <c r="F58" s="19" t="n">
        <f aca="false">F59</f>
        <v>3500</v>
      </c>
    </row>
    <row r="59" customFormat="false" ht="45" hidden="false" customHeight="false" outlineLevel="0" collapsed="false">
      <c r="A59" s="24" t="s">
        <v>61</v>
      </c>
      <c r="B59" s="18" t="s">
        <v>18</v>
      </c>
      <c r="C59" s="18" t="s">
        <v>48</v>
      </c>
      <c r="D59" s="21" t="s">
        <v>62</v>
      </c>
      <c r="E59" s="18"/>
      <c r="F59" s="19" t="n">
        <f aca="false">F60</f>
        <v>3500</v>
      </c>
    </row>
    <row r="60" customFormat="false" ht="75" hidden="false" customHeight="false" outlineLevel="0" collapsed="false">
      <c r="A60" s="24" t="s">
        <v>63</v>
      </c>
      <c r="B60" s="18" t="s">
        <v>18</v>
      </c>
      <c r="C60" s="18" t="s">
        <v>48</v>
      </c>
      <c r="D60" s="21" t="s">
        <v>64</v>
      </c>
      <c r="E60" s="18"/>
      <c r="F60" s="19" t="n">
        <f aca="false">F61</f>
        <v>3500</v>
      </c>
    </row>
    <row r="61" customFormat="false" ht="30" hidden="false" customHeight="false" outlineLevel="0" collapsed="false">
      <c r="A61" s="22" t="s">
        <v>43</v>
      </c>
      <c r="B61" s="18" t="s">
        <v>18</v>
      </c>
      <c r="C61" s="18" t="s">
        <v>48</v>
      </c>
      <c r="D61" s="21" t="s">
        <v>64</v>
      </c>
      <c r="E61" s="18" t="s">
        <v>44</v>
      </c>
      <c r="F61" s="19" t="n">
        <f aca="false">F62</f>
        <v>3500</v>
      </c>
    </row>
    <row r="62" customFormat="false" ht="30" hidden="false" customHeight="false" outlineLevel="0" collapsed="false">
      <c r="A62" s="22" t="s">
        <v>45</v>
      </c>
      <c r="B62" s="18" t="s">
        <v>18</v>
      </c>
      <c r="C62" s="18" t="s">
        <v>48</v>
      </c>
      <c r="D62" s="21" t="s">
        <v>64</v>
      </c>
      <c r="E62" s="18" t="s">
        <v>46</v>
      </c>
      <c r="F62" s="19" t="n">
        <f aca="false">прил_5!G63</f>
        <v>3500</v>
      </c>
    </row>
    <row r="63" customFormat="false" ht="30" hidden="false" customHeight="false" outlineLevel="0" collapsed="false">
      <c r="A63" s="20" t="s">
        <v>21</v>
      </c>
      <c r="B63" s="18" t="s">
        <v>18</v>
      </c>
      <c r="C63" s="18" t="s">
        <v>48</v>
      </c>
      <c r="D63" s="21" t="s">
        <v>22</v>
      </c>
      <c r="E63" s="18"/>
      <c r="F63" s="19" t="n">
        <f aca="false">F64</f>
        <v>95921.5</v>
      </c>
    </row>
    <row r="64" customFormat="false" ht="15" hidden="false" customHeight="false" outlineLevel="0" collapsed="false">
      <c r="A64" s="20" t="s">
        <v>23</v>
      </c>
      <c r="B64" s="18" t="s">
        <v>18</v>
      </c>
      <c r="C64" s="18" t="s">
        <v>48</v>
      </c>
      <c r="D64" s="21" t="s">
        <v>24</v>
      </c>
      <c r="E64" s="18"/>
      <c r="F64" s="19" t="n">
        <f aca="false">F65</f>
        <v>95921.5</v>
      </c>
    </row>
    <row r="65" customFormat="false" ht="30" hidden="false" customHeight="false" outlineLevel="0" collapsed="false">
      <c r="A65" s="20" t="s">
        <v>25</v>
      </c>
      <c r="B65" s="18" t="s">
        <v>18</v>
      </c>
      <c r="C65" s="18" t="s">
        <v>48</v>
      </c>
      <c r="D65" s="21" t="s">
        <v>26</v>
      </c>
      <c r="E65" s="18"/>
      <c r="F65" s="19" t="n">
        <f aca="false">F66</f>
        <v>95921.5</v>
      </c>
    </row>
    <row r="66" customFormat="false" ht="15" hidden="false" customHeight="false" outlineLevel="0" collapsed="false">
      <c r="A66" s="20" t="s">
        <v>65</v>
      </c>
      <c r="B66" s="18" t="s">
        <v>18</v>
      </c>
      <c r="C66" s="18" t="s">
        <v>48</v>
      </c>
      <c r="D66" s="21" t="s">
        <v>66</v>
      </c>
      <c r="E66" s="25"/>
      <c r="F66" s="19" t="n">
        <f aca="false">F67+F69+F71</f>
        <v>95921.5</v>
      </c>
    </row>
    <row r="67" customFormat="false" ht="60" hidden="false" customHeight="false" outlineLevel="0" collapsed="false">
      <c r="A67" s="22" t="s">
        <v>29</v>
      </c>
      <c r="B67" s="18" t="s">
        <v>18</v>
      </c>
      <c r="C67" s="18" t="s">
        <v>48</v>
      </c>
      <c r="D67" s="21" t="s">
        <v>66</v>
      </c>
      <c r="E67" s="18" t="s">
        <v>30</v>
      </c>
      <c r="F67" s="19" t="n">
        <f aca="false">F68</f>
        <v>81400.1</v>
      </c>
    </row>
    <row r="68" customFormat="false" ht="30" hidden="false" customHeight="false" outlineLevel="0" collapsed="false">
      <c r="A68" s="22" t="s">
        <v>31</v>
      </c>
      <c r="B68" s="18" t="s">
        <v>18</v>
      </c>
      <c r="C68" s="18" t="s">
        <v>48</v>
      </c>
      <c r="D68" s="21" t="s">
        <v>66</v>
      </c>
      <c r="E68" s="18" t="s">
        <v>32</v>
      </c>
      <c r="F68" s="19" t="n">
        <f aca="false">прил_5!G69</f>
        <v>81400.1</v>
      </c>
    </row>
    <row r="69" customFormat="false" ht="30" hidden="false" customHeight="false" outlineLevel="0" collapsed="false">
      <c r="A69" s="22" t="s">
        <v>43</v>
      </c>
      <c r="B69" s="18" t="s">
        <v>18</v>
      </c>
      <c r="C69" s="18" t="s">
        <v>48</v>
      </c>
      <c r="D69" s="21" t="s">
        <v>66</v>
      </c>
      <c r="E69" s="18" t="s">
        <v>44</v>
      </c>
      <c r="F69" s="19" t="n">
        <f aca="false">F70</f>
        <v>12212.8</v>
      </c>
    </row>
    <row r="70" customFormat="false" ht="30" hidden="false" customHeight="false" outlineLevel="0" collapsed="false">
      <c r="A70" s="22" t="s">
        <v>45</v>
      </c>
      <c r="B70" s="18" t="s">
        <v>18</v>
      </c>
      <c r="C70" s="18" t="s">
        <v>48</v>
      </c>
      <c r="D70" s="21" t="s">
        <v>66</v>
      </c>
      <c r="E70" s="18" t="s">
        <v>46</v>
      </c>
      <c r="F70" s="19" t="n">
        <f aca="false">прил_5!G71</f>
        <v>12212.8</v>
      </c>
    </row>
    <row r="71" customFormat="false" ht="15" hidden="false" customHeight="false" outlineLevel="0" collapsed="false">
      <c r="A71" s="22" t="s">
        <v>67</v>
      </c>
      <c r="B71" s="18" t="s">
        <v>18</v>
      </c>
      <c r="C71" s="18" t="s">
        <v>48</v>
      </c>
      <c r="D71" s="21" t="s">
        <v>66</v>
      </c>
      <c r="E71" s="18" t="s">
        <v>68</v>
      </c>
      <c r="F71" s="19" t="n">
        <f aca="false">F72</f>
        <v>2308.6</v>
      </c>
    </row>
    <row r="72" customFormat="false" ht="15" hidden="false" customHeight="false" outlineLevel="0" collapsed="false">
      <c r="A72" s="26" t="s">
        <v>69</v>
      </c>
      <c r="B72" s="18" t="s">
        <v>18</v>
      </c>
      <c r="C72" s="18" t="s">
        <v>48</v>
      </c>
      <c r="D72" s="21" t="s">
        <v>66</v>
      </c>
      <c r="E72" s="18" t="s">
        <v>70</v>
      </c>
      <c r="F72" s="19" t="n">
        <f aca="false">прил_5!G73</f>
        <v>2308.6</v>
      </c>
    </row>
    <row r="73" customFormat="false" ht="45" hidden="false" customHeight="false" outlineLevel="0" collapsed="false">
      <c r="A73" s="20" t="s">
        <v>71</v>
      </c>
      <c r="B73" s="18" t="s">
        <v>18</v>
      </c>
      <c r="C73" s="18" t="s">
        <v>48</v>
      </c>
      <c r="D73" s="21" t="s">
        <v>72</v>
      </c>
      <c r="E73" s="25"/>
      <c r="F73" s="19" t="n">
        <f aca="false">F74</f>
        <v>5822</v>
      </c>
    </row>
    <row r="74" customFormat="false" ht="45" hidden="false" customHeight="false" outlineLevel="0" collapsed="false">
      <c r="A74" s="20" t="s">
        <v>73</v>
      </c>
      <c r="B74" s="18" t="s">
        <v>18</v>
      </c>
      <c r="C74" s="18" t="s">
        <v>48</v>
      </c>
      <c r="D74" s="21" t="s">
        <v>74</v>
      </c>
      <c r="E74" s="25"/>
      <c r="F74" s="19" t="n">
        <f aca="false">F75+F79</f>
        <v>5822</v>
      </c>
    </row>
    <row r="75" customFormat="false" ht="45" hidden="false" customHeight="false" outlineLevel="0" collapsed="false">
      <c r="A75" s="23" t="s">
        <v>75</v>
      </c>
      <c r="B75" s="18" t="s">
        <v>18</v>
      </c>
      <c r="C75" s="18" t="s">
        <v>48</v>
      </c>
      <c r="D75" s="21" t="s">
        <v>76</v>
      </c>
      <c r="E75" s="25"/>
      <c r="F75" s="19" t="n">
        <f aca="false">F76</f>
        <v>5622</v>
      </c>
    </row>
    <row r="76" customFormat="false" ht="135" hidden="false" customHeight="false" outlineLevel="0" collapsed="false">
      <c r="A76" s="23" t="s">
        <v>77</v>
      </c>
      <c r="B76" s="18" t="s">
        <v>18</v>
      </c>
      <c r="C76" s="18" t="s">
        <v>48</v>
      </c>
      <c r="D76" s="27" t="s">
        <v>78</v>
      </c>
      <c r="E76" s="25"/>
      <c r="F76" s="19" t="n">
        <f aca="false">F77</f>
        <v>5622</v>
      </c>
    </row>
    <row r="77" customFormat="false" ht="30" hidden="false" customHeight="false" outlineLevel="0" collapsed="false">
      <c r="A77" s="22" t="s">
        <v>43</v>
      </c>
      <c r="B77" s="18" t="s">
        <v>18</v>
      </c>
      <c r="C77" s="18" t="s">
        <v>48</v>
      </c>
      <c r="D77" s="27" t="s">
        <v>78</v>
      </c>
      <c r="E77" s="18" t="s">
        <v>44</v>
      </c>
      <c r="F77" s="19" t="n">
        <f aca="false">F78</f>
        <v>5622</v>
      </c>
    </row>
    <row r="78" customFormat="false" ht="30" hidden="false" customHeight="false" outlineLevel="0" collapsed="false">
      <c r="A78" s="22" t="s">
        <v>45</v>
      </c>
      <c r="B78" s="18" t="s">
        <v>18</v>
      </c>
      <c r="C78" s="18" t="s">
        <v>48</v>
      </c>
      <c r="D78" s="27" t="s">
        <v>78</v>
      </c>
      <c r="E78" s="18" t="s">
        <v>46</v>
      </c>
      <c r="F78" s="19" t="n">
        <f aca="false">прил_5!G79</f>
        <v>5622</v>
      </c>
    </row>
    <row r="79" customFormat="false" ht="30" hidden="false" customHeight="false" outlineLevel="0" collapsed="false">
      <c r="A79" s="23" t="s">
        <v>79</v>
      </c>
      <c r="B79" s="18" t="s">
        <v>18</v>
      </c>
      <c r="C79" s="18" t="s">
        <v>48</v>
      </c>
      <c r="D79" s="21" t="s">
        <v>80</v>
      </c>
      <c r="E79" s="18"/>
      <c r="F79" s="19" t="n">
        <f aca="false">F80</f>
        <v>200</v>
      </c>
    </row>
    <row r="80" customFormat="false" ht="60" hidden="false" customHeight="false" outlineLevel="0" collapsed="false">
      <c r="A80" s="28" t="s">
        <v>81</v>
      </c>
      <c r="B80" s="18" t="s">
        <v>18</v>
      </c>
      <c r="C80" s="18" t="s">
        <v>48</v>
      </c>
      <c r="D80" s="21" t="s">
        <v>82</v>
      </c>
      <c r="E80" s="18"/>
      <c r="F80" s="19" t="n">
        <f aca="false">F81</f>
        <v>200</v>
      </c>
    </row>
    <row r="81" customFormat="false" ht="30" hidden="false" customHeight="false" outlineLevel="0" collapsed="false">
      <c r="A81" s="22" t="s">
        <v>43</v>
      </c>
      <c r="B81" s="18" t="s">
        <v>18</v>
      </c>
      <c r="C81" s="18" t="s">
        <v>48</v>
      </c>
      <c r="D81" s="21" t="s">
        <v>82</v>
      </c>
      <c r="E81" s="18" t="s">
        <v>44</v>
      </c>
      <c r="F81" s="19" t="n">
        <f aca="false">F82</f>
        <v>200</v>
      </c>
    </row>
    <row r="82" customFormat="false" ht="30" hidden="false" customHeight="false" outlineLevel="0" collapsed="false">
      <c r="A82" s="22" t="s">
        <v>45</v>
      </c>
      <c r="B82" s="18" t="s">
        <v>18</v>
      </c>
      <c r="C82" s="18" t="s">
        <v>48</v>
      </c>
      <c r="D82" s="21" t="s">
        <v>82</v>
      </c>
      <c r="E82" s="18" t="s">
        <v>46</v>
      </c>
      <c r="F82" s="19" t="n">
        <f aca="false">прил_5!G83</f>
        <v>200</v>
      </c>
    </row>
    <row r="83" customFormat="false" ht="15" hidden="false" customHeight="false" outlineLevel="0" collapsed="false">
      <c r="A83" s="20" t="s">
        <v>83</v>
      </c>
      <c r="B83" s="18" t="s">
        <v>18</v>
      </c>
      <c r="C83" s="18" t="s">
        <v>48</v>
      </c>
      <c r="D83" s="21" t="s">
        <v>84</v>
      </c>
      <c r="E83" s="18"/>
      <c r="F83" s="19" t="n">
        <f aca="false">F84</f>
        <v>2655</v>
      </c>
    </row>
    <row r="84" customFormat="false" ht="15" hidden="false" customHeight="false" outlineLevel="0" collapsed="false">
      <c r="A84" s="20" t="s">
        <v>85</v>
      </c>
      <c r="B84" s="18" t="s">
        <v>18</v>
      </c>
      <c r="C84" s="18" t="s">
        <v>48</v>
      </c>
      <c r="D84" s="21" t="s">
        <v>86</v>
      </c>
      <c r="E84" s="18"/>
      <c r="F84" s="19" t="n">
        <f aca="false">F85</f>
        <v>2655</v>
      </c>
    </row>
    <row r="85" customFormat="false" ht="30" hidden="false" customHeight="false" outlineLevel="0" collapsed="false">
      <c r="A85" s="22" t="s">
        <v>43</v>
      </c>
      <c r="B85" s="18" t="s">
        <v>18</v>
      </c>
      <c r="C85" s="18" t="s">
        <v>48</v>
      </c>
      <c r="D85" s="21" t="s">
        <v>86</v>
      </c>
      <c r="E85" s="18" t="s">
        <v>44</v>
      </c>
      <c r="F85" s="19" t="n">
        <f aca="false">F86</f>
        <v>2655</v>
      </c>
    </row>
    <row r="86" customFormat="false" ht="30" hidden="false" customHeight="false" outlineLevel="0" collapsed="false">
      <c r="A86" s="22" t="s">
        <v>45</v>
      </c>
      <c r="B86" s="18" t="s">
        <v>18</v>
      </c>
      <c r="C86" s="18" t="s">
        <v>48</v>
      </c>
      <c r="D86" s="21" t="s">
        <v>86</v>
      </c>
      <c r="E86" s="18" t="s">
        <v>46</v>
      </c>
      <c r="F86" s="19" t="n">
        <f aca="false">прил_5!G87</f>
        <v>2655</v>
      </c>
    </row>
    <row r="87" customFormat="false" ht="45" hidden="false" customHeight="false" outlineLevel="0" collapsed="false">
      <c r="A87" s="17" t="s">
        <v>87</v>
      </c>
      <c r="B87" s="18" t="s">
        <v>18</v>
      </c>
      <c r="C87" s="18" t="s">
        <v>88</v>
      </c>
      <c r="D87" s="18"/>
      <c r="E87" s="18"/>
      <c r="F87" s="19" t="n">
        <f aca="false">F88+F98</f>
        <v>17178</v>
      </c>
    </row>
    <row r="88" customFormat="false" ht="30" hidden="false" customHeight="false" outlineLevel="0" collapsed="false">
      <c r="A88" s="20" t="s">
        <v>21</v>
      </c>
      <c r="B88" s="18" t="s">
        <v>18</v>
      </c>
      <c r="C88" s="18" t="s">
        <v>88</v>
      </c>
      <c r="D88" s="18" t="s">
        <v>22</v>
      </c>
      <c r="E88" s="18"/>
      <c r="F88" s="19" t="n">
        <f aca="false">F89</f>
        <v>11950</v>
      </c>
    </row>
    <row r="89" customFormat="false" ht="15" hidden="false" customHeight="false" outlineLevel="0" collapsed="false">
      <c r="A89" s="20" t="s">
        <v>23</v>
      </c>
      <c r="B89" s="18" t="s">
        <v>18</v>
      </c>
      <c r="C89" s="18" t="s">
        <v>88</v>
      </c>
      <c r="D89" s="18" t="s">
        <v>24</v>
      </c>
      <c r="E89" s="18"/>
      <c r="F89" s="19" t="n">
        <f aca="false">F90</f>
        <v>11950</v>
      </c>
    </row>
    <row r="90" customFormat="false" ht="30" hidden="false" customHeight="false" outlineLevel="0" collapsed="false">
      <c r="A90" s="20" t="s">
        <v>25</v>
      </c>
      <c r="B90" s="18" t="s">
        <v>18</v>
      </c>
      <c r="C90" s="18" t="s">
        <v>88</v>
      </c>
      <c r="D90" s="18" t="s">
        <v>26</v>
      </c>
      <c r="E90" s="18"/>
      <c r="F90" s="19" t="n">
        <f aca="false">F91</f>
        <v>11950</v>
      </c>
    </row>
    <row r="91" customFormat="false" ht="15" hidden="false" customHeight="false" outlineLevel="0" collapsed="false">
      <c r="A91" s="23" t="s">
        <v>89</v>
      </c>
      <c r="B91" s="18" t="s">
        <v>18</v>
      </c>
      <c r="C91" s="18" t="s">
        <v>88</v>
      </c>
      <c r="D91" s="21" t="s">
        <v>90</v>
      </c>
      <c r="E91" s="18"/>
      <c r="F91" s="19" t="n">
        <f aca="false">F92+F94+F96</f>
        <v>11950</v>
      </c>
    </row>
    <row r="92" customFormat="false" ht="60" hidden="false" customHeight="false" outlineLevel="0" collapsed="false">
      <c r="A92" s="22" t="s">
        <v>29</v>
      </c>
      <c r="B92" s="18" t="s">
        <v>18</v>
      </c>
      <c r="C92" s="18" t="s">
        <v>88</v>
      </c>
      <c r="D92" s="21" t="s">
        <v>90</v>
      </c>
      <c r="E92" s="18" t="s">
        <v>30</v>
      </c>
      <c r="F92" s="19" t="n">
        <f aca="false">F93</f>
        <v>10992</v>
      </c>
    </row>
    <row r="93" customFormat="false" ht="30" hidden="false" customHeight="false" outlineLevel="0" collapsed="false">
      <c r="A93" s="22" t="s">
        <v>31</v>
      </c>
      <c r="B93" s="18" t="s">
        <v>18</v>
      </c>
      <c r="C93" s="18" t="s">
        <v>88</v>
      </c>
      <c r="D93" s="21" t="s">
        <v>90</v>
      </c>
      <c r="E93" s="18" t="s">
        <v>32</v>
      </c>
      <c r="F93" s="19" t="n">
        <f aca="false">прил_5!G1051</f>
        <v>10992</v>
      </c>
    </row>
    <row r="94" customFormat="false" ht="30" hidden="false" customHeight="false" outlineLevel="0" collapsed="false">
      <c r="A94" s="22" t="s">
        <v>43</v>
      </c>
      <c r="B94" s="18" t="s">
        <v>18</v>
      </c>
      <c r="C94" s="18" t="s">
        <v>88</v>
      </c>
      <c r="D94" s="21" t="s">
        <v>90</v>
      </c>
      <c r="E94" s="18" t="s">
        <v>44</v>
      </c>
      <c r="F94" s="19" t="n">
        <f aca="false">F95</f>
        <v>943</v>
      </c>
    </row>
    <row r="95" customFormat="false" ht="30" hidden="false" customHeight="false" outlineLevel="0" collapsed="false">
      <c r="A95" s="22" t="s">
        <v>45</v>
      </c>
      <c r="B95" s="18" t="s">
        <v>18</v>
      </c>
      <c r="C95" s="18" t="s">
        <v>88</v>
      </c>
      <c r="D95" s="21" t="s">
        <v>90</v>
      </c>
      <c r="E95" s="18" t="s">
        <v>46</v>
      </c>
      <c r="F95" s="19" t="n">
        <f aca="false">прил_5!G1053</f>
        <v>943</v>
      </c>
    </row>
    <row r="96" customFormat="false" ht="15" hidden="false" customHeight="false" outlineLevel="0" collapsed="false">
      <c r="A96" s="22" t="s">
        <v>67</v>
      </c>
      <c r="B96" s="18" t="s">
        <v>18</v>
      </c>
      <c r="C96" s="18" t="s">
        <v>88</v>
      </c>
      <c r="D96" s="21" t="s">
        <v>90</v>
      </c>
      <c r="E96" s="18" t="s">
        <v>68</v>
      </c>
      <c r="F96" s="19" t="n">
        <f aca="false">F97</f>
        <v>15</v>
      </c>
    </row>
    <row r="97" customFormat="false" ht="15" hidden="false" customHeight="false" outlineLevel="0" collapsed="false">
      <c r="A97" s="26" t="s">
        <v>69</v>
      </c>
      <c r="B97" s="18" t="s">
        <v>18</v>
      </c>
      <c r="C97" s="18" t="s">
        <v>88</v>
      </c>
      <c r="D97" s="21" t="s">
        <v>90</v>
      </c>
      <c r="E97" s="18" t="s">
        <v>70</v>
      </c>
      <c r="F97" s="19" t="n">
        <f aca="false">прил_5!G1055</f>
        <v>15</v>
      </c>
    </row>
    <row r="98" customFormat="false" ht="30" hidden="false" customHeight="false" outlineLevel="0" collapsed="false">
      <c r="A98" s="20" t="s">
        <v>35</v>
      </c>
      <c r="B98" s="18" t="s">
        <v>18</v>
      </c>
      <c r="C98" s="18" t="s">
        <v>88</v>
      </c>
      <c r="D98" s="21" t="s">
        <v>36</v>
      </c>
      <c r="E98" s="18"/>
      <c r="F98" s="19" t="n">
        <f aca="false">F99+F102</f>
        <v>5228</v>
      </c>
    </row>
    <row r="99" customFormat="false" ht="15" hidden="false" customHeight="false" outlineLevel="0" collapsed="false">
      <c r="A99" s="23" t="s">
        <v>91</v>
      </c>
      <c r="B99" s="18" t="s">
        <v>18</v>
      </c>
      <c r="C99" s="18" t="s">
        <v>88</v>
      </c>
      <c r="D99" s="27" t="s">
        <v>92</v>
      </c>
      <c r="E99" s="18"/>
      <c r="F99" s="19" t="n">
        <f aca="false">F100</f>
        <v>1759.9</v>
      </c>
    </row>
    <row r="100" customFormat="false" ht="60" hidden="false" customHeight="false" outlineLevel="0" collapsed="false">
      <c r="A100" s="22" t="s">
        <v>29</v>
      </c>
      <c r="B100" s="18" t="s">
        <v>18</v>
      </c>
      <c r="C100" s="18" t="s">
        <v>88</v>
      </c>
      <c r="D100" s="27" t="s">
        <v>92</v>
      </c>
      <c r="E100" s="18" t="s">
        <v>30</v>
      </c>
      <c r="F100" s="19" t="n">
        <f aca="false">F101</f>
        <v>1759.9</v>
      </c>
    </row>
    <row r="101" customFormat="false" ht="30" hidden="false" customHeight="false" outlineLevel="0" collapsed="false">
      <c r="A101" s="22" t="s">
        <v>31</v>
      </c>
      <c r="B101" s="18" t="s">
        <v>18</v>
      </c>
      <c r="C101" s="18" t="s">
        <v>88</v>
      </c>
      <c r="D101" s="27" t="s">
        <v>92</v>
      </c>
      <c r="E101" s="18" t="s">
        <v>32</v>
      </c>
      <c r="F101" s="19" t="n">
        <f aca="false">прил_5!G1062</f>
        <v>1759.9</v>
      </c>
    </row>
    <row r="102" customFormat="false" ht="15" hidden="false" customHeight="false" outlineLevel="0" collapsed="false">
      <c r="A102" s="23" t="s">
        <v>93</v>
      </c>
      <c r="B102" s="18" t="s">
        <v>18</v>
      </c>
      <c r="C102" s="18" t="s">
        <v>88</v>
      </c>
      <c r="D102" s="27" t="s">
        <v>94</v>
      </c>
      <c r="E102" s="18"/>
      <c r="F102" s="19" t="n">
        <f aca="false">F103+F105+F107</f>
        <v>3468.1</v>
      </c>
    </row>
    <row r="103" customFormat="false" ht="60" hidden="false" customHeight="false" outlineLevel="0" collapsed="false">
      <c r="A103" s="22" t="s">
        <v>29</v>
      </c>
      <c r="B103" s="18" t="s">
        <v>18</v>
      </c>
      <c r="C103" s="18" t="s">
        <v>88</v>
      </c>
      <c r="D103" s="27" t="s">
        <v>94</v>
      </c>
      <c r="E103" s="18" t="s">
        <v>30</v>
      </c>
      <c r="F103" s="19" t="n">
        <f aca="false">F104</f>
        <v>3002.7</v>
      </c>
    </row>
    <row r="104" customFormat="false" ht="30" hidden="false" customHeight="false" outlineLevel="0" collapsed="false">
      <c r="A104" s="22" t="s">
        <v>31</v>
      </c>
      <c r="B104" s="18" t="s">
        <v>18</v>
      </c>
      <c r="C104" s="18" t="s">
        <v>88</v>
      </c>
      <c r="D104" s="27" t="s">
        <v>94</v>
      </c>
      <c r="E104" s="18" t="s">
        <v>32</v>
      </c>
      <c r="F104" s="19" t="n">
        <f aca="false">прил_5!G1065</f>
        <v>3002.7</v>
      </c>
    </row>
    <row r="105" customFormat="false" ht="30" hidden="false" customHeight="false" outlineLevel="0" collapsed="false">
      <c r="A105" s="22" t="s">
        <v>43</v>
      </c>
      <c r="B105" s="18" t="s">
        <v>18</v>
      </c>
      <c r="C105" s="18" t="s">
        <v>88</v>
      </c>
      <c r="D105" s="27" t="s">
        <v>94</v>
      </c>
      <c r="E105" s="18" t="s">
        <v>44</v>
      </c>
      <c r="F105" s="19" t="n">
        <f aca="false">F106</f>
        <v>381.4</v>
      </c>
    </row>
    <row r="106" customFormat="false" ht="30" hidden="false" customHeight="false" outlineLevel="0" collapsed="false">
      <c r="A106" s="22" t="s">
        <v>45</v>
      </c>
      <c r="B106" s="18" t="s">
        <v>18</v>
      </c>
      <c r="C106" s="18" t="s">
        <v>88</v>
      </c>
      <c r="D106" s="27" t="s">
        <v>94</v>
      </c>
      <c r="E106" s="18" t="s">
        <v>46</v>
      </c>
      <c r="F106" s="19" t="n">
        <f aca="false">прил_5!G1067</f>
        <v>381.4</v>
      </c>
    </row>
    <row r="107" customFormat="false" ht="15" hidden="false" customHeight="false" outlineLevel="0" collapsed="false">
      <c r="A107" s="22" t="s">
        <v>67</v>
      </c>
      <c r="B107" s="18" t="s">
        <v>18</v>
      </c>
      <c r="C107" s="18" t="s">
        <v>88</v>
      </c>
      <c r="D107" s="27" t="s">
        <v>94</v>
      </c>
      <c r="E107" s="18" t="s">
        <v>68</v>
      </c>
      <c r="F107" s="19" t="n">
        <f aca="false">F108</f>
        <v>84</v>
      </c>
    </row>
    <row r="108" customFormat="false" ht="15" hidden="false" customHeight="false" outlineLevel="0" collapsed="false">
      <c r="A108" s="26" t="s">
        <v>69</v>
      </c>
      <c r="B108" s="18" t="s">
        <v>18</v>
      </c>
      <c r="C108" s="18" t="s">
        <v>88</v>
      </c>
      <c r="D108" s="27" t="s">
        <v>94</v>
      </c>
      <c r="E108" s="18" t="s">
        <v>70</v>
      </c>
      <c r="F108" s="19" t="n">
        <f aca="false">прил_5!G1069</f>
        <v>84</v>
      </c>
    </row>
    <row r="109" customFormat="false" ht="15" hidden="false" customHeight="false" outlineLevel="0" collapsed="false">
      <c r="A109" s="22" t="s">
        <v>95</v>
      </c>
      <c r="B109" s="18" t="s">
        <v>18</v>
      </c>
      <c r="C109" s="18" t="s">
        <v>96</v>
      </c>
      <c r="D109" s="21"/>
      <c r="E109" s="18"/>
      <c r="F109" s="19" t="n">
        <f aca="false">F110</f>
        <v>3291</v>
      </c>
    </row>
    <row r="110" customFormat="false" ht="15" hidden="false" customHeight="false" outlineLevel="0" collapsed="false">
      <c r="A110" s="23" t="s">
        <v>97</v>
      </c>
      <c r="B110" s="18" t="s">
        <v>18</v>
      </c>
      <c r="C110" s="18" t="s">
        <v>96</v>
      </c>
      <c r="D110" s="21" t="s">
        <v>98</v>
      </c>
      <c r="E110" s="19"/>
      <c r="F110" s="19" t="n">
        <f aca="false">F111</f>
        <v>3291</v>
      </c>
    </row>
    <row r="111" customFormat="false" ht="30" hidden="false" customHeight="false" outlineLevel="0" collapsed="false">
      <c r="A111" s="22" t="s">
        <v>43</v>
      </c>
      <c r="B111" s="18" t="s">
        <v>18</v>
      </c>
      <c r="C111" s="18" t="s">
        <v>96</v>
      </c>
      <c r="D111" s="21" t="s">
        <v>98</v>
      </c>
      <c r="E111" s="18" t="s">
        <v>44</v>
      </c>
      <c r="F111" s="19" t="n">
        <f aca="false">F112</f>
        <v>3291</v>
      </c>
    </row>
    <row r="112" customFormat="false" ht="30" hidden="false" customHeight="false" outlineLevel="0" collapsed="false">
      <c r="A112" s="22" t="s">
        <v>45</v>
      </c>
      <c r="B112" s="18" t="s">
        <v>18</v>
      </c>
      <c r="C112" s="18" t="s">
        <v>96</v>
      </c>
      <c r="D112" s="21" t="s">
        <v>98</v>
      </c>
      <c r="E112" s="18" t="s">
        <v>46</v>
      </c>
      <c r="F112" s="19" t="n">
        <f aca="false">прил_5!G91</f>
        <v>3291</v>
      </c>
    </row>
    <row r="113" customFormat="false" ht="15" hidden="false" customHeight="false" outlineLevel="0" collapsed="false">
      <c r="A113" s="17" t="s">
        <v>99</v>
      </c>
      <c r="B113" s="18" t="s">
        <v>18</v>
      </c>
      <c r="C113" s="18" t="s">
        <v>100</v>
      </c>
      <c r="D113" s="18"/>
      <c r="E113" s="18"/>
      <c r="F113" s="19" t="n">
        <f aca="false">F114</f>
        <v>1000</v>
      </c>
    </row>
    <row r="114" customFormat="false" ht="15" hidden="false" customHeight="false" outlineLevel="0" collapsed="false">
      <c r="A114" s="23" t="s">
        <v>101</v>
      </c>
      <c r="B114" s="18" t="s">
        <v>18</v>
      </c>
      <c r="C114" s="18" t="s">
        <v>100</v>
      </c>
      <c r="D114" s="21" t="s">
        <v>102</v>
      </c>
      <c r="E114" s="19"/>
      <c r="F114" s="19" t="n">
        <f aca="false">F115</f>
        <v>1000</v>
      </c>
    </row>
    <row r="115" customFormat="false" ht="15" hidden="false" customHeight="false" outlineLevel="0" collapsed="false">
      <c r="A115" s="29" t="s">
        <v>67</v>
      </c>
      <c r="B115" s="18" t="s">
        <v>18</v>
      </c>
      <c r="C115" s="18" t="s">
        <v>100</v>
      </c>
      <c r="D115" s="21" t="s">
        <v>102</v>
      </c>
      <c r="E115" s="18" t="s">
        <v>68</v>
      </c>
      <c r="F115" s="19" t="n">
        <f aca="false">F116</f>
        <v>1000</v>
      </c>
    </row>
    <row r="116" customFormat="false" ht="15" hidden="false" customHeight="false" outlineLevel="0" collapsed="false">
      <c r="A116" s="17" t="s">
        <v>103</v>
      </c>
      <c r="B116" s="18" t="s">
        <v>18</v>
      </c>
      <c r="C116" s="18" t="s">
        <v>100</v>
      </c>
      <c r="D116" s="21" t="s">
        <v>102</v>
      </c>
      <c r="E116" s="18" t="s">
        <v>104</v>
      </c>
      <c r="F116" s="19" t="n">
        <f aca="false">прил_5!G95</f>
        <v>1000</v>
      </c>
    </row>
    <row r="117" customFormat="false" ht="15" hidden="false" customHeight="false" outlineLevel="0" collapsed="false">
      <c r="A117" s="17" t="s">
        <v>105</v>
      </c>
      <c r="B117" s="18" t="s">
        <v>18</v>
      </c>
      <c r="C117" s="18" t="s">
        <v>106</v>
      </c>
      <c r="D117" s="18"/>
      <c r="E117" s="18"/>
      <c r="F117" s="19" t="n">
        <f aca="false">F118+F124+F148+F204+F194+F137+F213</f>
        <v>148260.6</v>
      </c>
    </row>
    <row r="118" customFormat="false" ht="15" hidden="false" customHeight="false" outlineLevel="0" collapsed="false">
      <c r="A118" s="20" t="s">
        <v>107</v>
      </c>
      <c r="B118" s="18" t="s">
        <v>18</v>
      </c>
      <c r="C118" s="18" t="s">
        <v>106</v>
      </c>
      <c r="D118" s="21" t="s">
        <v>108</v>
      </c>
      <c r="E118" s="18"/>
      <c r="F118" s="19" t="n">
        <f aca="false">F119</f>
        <v>841</v>
      </c>
    </row>
    <row r="119" customFormat="false" ht="15" hidden="false" customHeight="false" outlineLevel="0" collapsed="false">
      <c r="A119" s="20" t="s">
        <v>109</v>
      </c>
      <c r="B119" s="18" t="s">
        <v>18</v>
      </c>
      <c r="C119" s="18" t="s">
        <v>106</v>
      </c>
      <c r="D119" s="21" t="s">
        <v>110</v>
      </c>
      <c r="E119" s="18"/>
      <c r="F119" s="19" t="n">
        <f aca="false">F120</f>
        <v>841</v>
      </c>
    </row>
    <row r="120" customFormat="false" ht="60" hidden="false" customHeight="false" outlineLevel="0" collapsed="false">
      <c r="A120" s="24" t="s">
        <v>111</v>
      </c>
      <c r="B120" s="18" t="s">
        <v>18</v>
      </c>
      <c r="C120" s="18" t="s">
        <v>106</v>
      </c>
      <c r="D120" s="21" t="s">
        <v>112</v>
      </c>
      <c r="E120" s="18"/>
      <c r="F120" s="19" t="n">
        <f aca="false">F121</f>
        <v>841</v>
      </c>
    </row>
    <row r="121" customFormat="false" ht="60" hidden="false" customHeight="false" outlineLevel="0" collapsed="false">
      <c r="A121" s="24" t="s">
        <v>113</v>
      </c>
      <c r="B121" s="18" t="s">
        <v>18</v>
      </c>
      <c r="C121" s="18" t="s">
        <v>106</v>
      </c>
      <c r="D121" s="21" t="s">
        <v>114</v>
      </c>
      <c r="E121" s="18"/>
      <c r="F121" s="19" t="n">
        <f aca="false">F122</f>
        <v>841</v>
      </c>
    </row>
    <row r="122" customFormat="false" ht="60" hidden="false" customHeight="false" outlineLevel="0" collapsed="false">
      <c r="A122" s="22" t="s">
        <v>29</v>
      </c>
      <c r="B122" s="18" t="s">
        <v>18</v>
      </c>
      <c r="C122" s="18" t="s">
        <v>106</v>
      </c>
      <c r="D122" s="21" t="s">
        <v>114</v>
      </c>
      <c r="E122" s="18" t="s">
        <v>30</v>
      </c>
      <c r="F122" s="19" t="n">
        <f aca="false">F123</f>
        <v>841</v>
      </c>
    </row>
    <row r="123" customFormat="false" ht="30" hidden="false" customHeight="false" outlineLevel="0" collapsed="false">
      <c r="A123" s="22" t="s">
        <v>31</v>
      </c>
      <c r="B123" s="18" t="s">
        <v>18</v>
      </c>
      <c r="C123" s="18" t="s">
        <v>106</v>
      </c>
      <c r="D123" s="21" t="s">
        <v>114</v>
      </c>
      <c r="E123" s="18" t="s">
        <v>32</v>
      </c>
      <c r="F123" s="19" t="n">
        <f aca="false">прил_5!G102</f>
        <v>841</v>
      </c>
    </row>
    <row r="124" customFormat="false" ht="15" hidden="false" customHeight="false" outlineLevel="0" collapsed="false">
      <c r="A124" s="20" t="s">
        <v>115</v>
      </c>
      <c r="B124" s="18" t="s">
        <v>18</v>
      </c>
      <c r="C124" s="18" t="s">
        <v>106</v>
      </c>
      <c r="D124" s="21" t="s">
        <v>116</v>
      </c>
      <c r="E124" s="18"/>
      <c r="F124" s="19" t="n">
        <f aca="false">F130+F125</f>
        <v>3039</v>
      </c>
    </row>
    <row r="125" customFormat="false" ht="15" hidden="false" customHeight="false" outlineLevel="0" collapsed="false">
      <c r="A125" s="20" t="s">
        <v>117</v>
      </c>
      <c r="B125" s="18" t="s">
        <v>18</v>
      </c>
      <c r="C125" s="18" t="s">
        <v>106</v>
      </c>
      <c r="D125" s="21" t="s">
        <v>118</v>
      </c>
      <c r="E125" s="18"/>
      <c r="F125" s="19" t="n">
        <f aca="false">F126</f>
        <v>862</v>
      </c>
    </row>
    <row r="126" customFormat="false" ht="45" hidden="false" customHeight="false" outlineLevel="0" collapsed="false">
      <c r="A126" s="20" t="s">
        <v>119</v>
      </c>
      <c r="B126" s="18" t="s">
        <v>18</v>
      </c>
      <c r="C126" s="18" t="s">
        <v>106</v>
      </c>
      <c r="D126" s="21" t="s">
        <v>120</v>
      </c>
      <c r="E126" s="18"/>
      <c r="F126" s="19" t="n">
        <f aca="false">F127</f>
        <v>862</v>
      </c>
    </row>
    <row r="127" customFormat="false" ht="60" hidden="false" customHeight="false" outlineLevel="0" collapsed="false">
      <c r="A127" s="24" t="s">
        <v>121</v>
      </c>
      <c r="B127" s="18" t="s">
        <v>18</v>
      </c>
      <c r="C127" s="18" t="s">
        <v>106</v>
      </c>
      <c r="D127" s="21" t="s">
        <v>122</v>
      </c>
      <c r="E127" s="18"/>
      <c r="F127" s="30" t="n">
        <f aca="false">F128</f>
        <v>862</v>
      </c>
    </row>
    <row r="128" customFormat="false" ht="60" hidden="false" customHeight="false" outlineLevel="0" collapsed="false">
      <c r="A128" s="22" t="s">
        <v>29</v>
      </c>
      <c r="B128" s="18" t="s">
        <v>18</v>
      </c>
      <c r="C128" s="18" t="s">
        <v>106</v>
      </c>
      <c r="D128" s="21" t="s">
        <v>122</v>
      </c>
      <c r="E128" s="18" t="s">
        <v>30</v>
      </c>
      <c r="F128" s="30" t="n">
        <f aca="false">F129</f>
        <v>862</v>
      </c>
    </row>
    <row r="129" customFormat="false" ht="15" hidden="false" customHeight="false" outlineLevel="0" collapsed="false">
      <c r="A129" s="26" t="s">
        <v>123</v>
      </c>
      <c r="B129" s="18" t="s">
        <v>18</v>
      </c>
      <c r="C129" s="18" t="s">
        <v>106</v>
      </c>
      <c r="D129" s="21" t="s">
        <v>122</v>
      </c>
      <c r="E129" s="18" t="s">
        <v>124</v>
      </c>
      <c r="F129" s="30" t="n">
        <f aca="false">прил_5!G108</f>
        <v>862</v>
      </c>
    </row>
    <row r="130" customFormat="false" ht="15" hidden="false" customHeight="false" outlineLevel="0" collapsed="false">
      <c r="A130" s="20" t="s">
        <v>125</v>
      </c>
      <c r="B130" s="18" t="s">
        <v>18</v>
      </c>
      <c r="C130" s="18" t="s">
        <v>106</v>
      </c>
      <c r="D130" s="21" t="s">
        <v>126</v>
      </c>
      <c r="E130" s="18"/>
      <c r="F130" s="19" t="n">
        <f aca="false">F131</f>
        <v>2177</v>
      </c>
    </row>
    <row r="131" customFormat="false" ht="75" hidden="false" customHeight="false" outlineLevel="0" collapsed="false">
      <c r="A131" s="20" t="s">
        <v>127</v>
      </c>
      <c r="B131" s="18" t="s">
        <v>18</v>
      </c>
      <c r="C131" s="18" t="s">
        <v>106</v>
      </c>
      <c r="D131" s="21" t="s">
        <v>128</v>
      </c>
      <c r="E131" s="18"/>
      <c r="F131" s="19" t="n">
        <f aca="false">F132</f>
        <v>2177</v>
      </c>
    </row>
    <row r="132" customFormat="false" ht="60" hidden="false" customHeight="false" outlineLevel="0" collapsed="false">
      <c r="A132" s="24" t="s">
        <v>129</v>
      </c>
      <c r="B132" s="18" t="s">
        <v>18</v>
      </c>
      <c r="C132" s="18" t="s">
        <v>106</v>
      </c>
      <c r="D132" s="21" t="s">
        <v>130</v>
      </c>
      <c r="E132" s="18"/>
      <c r="F132" s="19" t="n">
        <f aca="false">F133+F135</f>
        <v>2177</v>
      </c>
    </row>
    <row r="133" customFormat="false" ht="60" hidden="false" customHeight="false" outlineLevel="0" collapsed="false">
      <c r="A133" s="22" t="s">
        <v>29</v>
      </c>
      <c r="B133" s="18" t="s">
        <v>18</v>
      </c>
      <c r="C133" s="18" t="s">
        <v>106</v>
      </c>
      <c r="D133" s="21" t="s">
        <v>130</v>
      </c>
      <c r="E133" s="18" t="s">
        <v>30</v>
      </c>
      <c r="F133" s="19" t="n">
        <f aca="false">F134</f>
        <v>1848.9</v>
      </c>
    </row>
    <row r="134" customFormat="false" ht="30" hidden="false" customHeight="false" outlineLevel="0" collapsed="false">
      <c r="A134" s="22" t="s">
        <v>31</v>
      </c>
      <c r="B134" s="18" t="s">
        <v>18</v>
      </c>
      <c r="C134" s="18" t="s">
        <v>106</v>
      </c>
      <c r="D134" s="21" t="s">
        <v>130</v>
      </c>
      <c r="E134" s="18" t="s">
        <v>32</v>
      </c>
      <c r="F134" s="19" t="n">
        <f aca="false">прил_5!G113</f>
        <v>1848.9</v>
      </c>
    </row>
    <row r="135" customFormat="false" ht="30" hidden="false" customHeight="false" outlineLevel="0" collapsed="false">
      <c r="A135" s="22" t="s">
        <v>43</v>
      </c>
      <c r="B135" s="18" t="s">
        <v>18</v>
      </c>
      <c r="C135" s="18" t="s">
        <v>106</v>
      </c>
      <c r="D135" s="21" t="s">
        <v>130</v>
      </c>
      <c r="E135" s="18" t="s">
        <v>44</v>
      </c>
      <c r="F135" s="19" t="n">
        <f aca="false">F136</f>
        <v>328.1</v>
      </c>
    </row>
    <row r="136" customFormat="false" ht="30" hidden="false" customHeight="false" outlineLevel="0" collapsed="false">
      <c r="A136" s="22" t="s">
        <v>45</v>
      </c>
      <c r="B136" s="18" t="s">
        <v>18</v>
      </c>
      <c r="C136" s="18" t="s">
        <v>106</v>
      </c>
      <c r="D136" s="21" t="s">
        <v>130</v>
      </c>
      <c r="E136" s="18" t="s">
        <v>46</v>
      </c>
      <c r="F136" s="19" t="n">
        <f aca="false">прил_5!G115</f>
        <v>328.1</v>
      </c>
    </row>
    <row r="137" customFormat="false" ht="30" hidden="false" customHeight="false" outlineLevel="0" collapsed="false">
      <c r="A137" s="20" t="s">
        <v>131</v>
      </c>
      <c r="B137" s="18" t="s">
        <v>18</v>
      </c>
      <c r="C137" s="18" t="s">
        <v>106</v>
      </c>
      <c r="D137" s="21" t="s">
        <v>132</v>
      </c>
      <c r="E137" s="18"/>
      <c r="F137" s="19" t="n">
        <f aca="false">F138+F143</f>
        <v>5263.6</v>
      </c>
    </row>
    <row r="138" customFormat="false" ht="30" hidden="false" customHeight="false" outlineLevel="0" collapsed="false">
      <c r="A138" s="20" t="s">
        <v>133</v>
      </c>
      <c r="B138" s="18" t="s">
        <v>18</v>
      </c>
      <c r="C138" s="18" t="s">
        <v>106</v>
      </c>
      <c r="D138" s="21" t="s">
        <v>134</v>
      </c>
      <c r="E138" s="18"/>
      <c r="F138" s="19" t="n">
        <f aca="false">F139</f>
        <v>879.6</v>
      </c>
    </row>
    <row r="139" customFormat="false" ht="45" hidden="false" customHeight="false" outlineLevel="0" collapsed="false">
      <c r="A139" s="24" t="s">
        <v>135</v>
      </c>
      <c r="B139" s="18" t="s">
        <v>18</v>
      </c>
      <c r="C139" s="18" t="s">
        <v>106</v>
      </c>
      <c r="D139" s="21" t="s">
        <v>136</v>
      </c>
      <c r="E139" s="18"/>
      <c r="F139" s="19" t="n">
        <f aca="false">F140</f>
        <v>879.6</v>
      </c>
    </row>
    <row r="140" customFormat="false" ht="15" hidden="false" customHeight="false" outlineLevel="0" collapsed="false">
      <c r="A140" s="22" t="s">
        <v>137</v>
      </c>
      <c r="B140" s="18" t="s">
        <v>18</v>
      </c>
      <c r="C140" s="18" t="s">
        <v>106</v>
      </c>
      <c r="D140" s="21" t="s">
        <v>138</v>
      </c>
      <c r="E140" s="18"/>
      <c r="F140" s="19" t="n">
        <f aca="false">F141</f>
        <v>879.6</v>
      </c>
    </row>
    <row r="141" customFormat="false" ht="30" hidden="false" customHeight="false" outlineLevel="0" collapsed="false">
      <c r="A141" s="22" t="s">
        <v>139</v>
      </c>
      <c r="B141" s="18" t="s">
        <v>18</v>
      </c>
      <c r="C141" s="18" t="s">
        <v>106</v>
      </c>
      <c r="D141" s="21" t="s">
        <v>138</v>
      </c>
      <c r="E141" s="18" t="s">
        <v>140</v>
      </c>
      <c r="F141" s="19" t="n">
        <f aca="false">F142</f>
        <v>879.6</v>
      </c>
    </row>
    <row r="142" customFormat="false" ht="15" hidden="false" customHeight="false" outlineLevel="0" collapsed="false">
      <c r="A142" s="22" t="s">
        <v>141</v>
      </c>
      <c r="B142" s="18" t="s">
        <v>18</v>
      </c>
      <c r="C142" s="18" t="s">
        <v>106</v>
      </c>
      <c r="D142" s="21" t="s">
        <v>138</v>
      </c>
      <c r="E142" s="18" t="s">
        <v>142</v>
      </c>
      <c r="F142" s="19" t="n">
        <f aca="false">прил_5!G121</f>
        <v>879.6</v>
      </c>
    </row>
    <row r="143" customFormat="false" ht="15" hidden="false" customHeight="false" outlineLevel="0" collapsed="false">
      <c r="A143" s="24" t="s">
        <v>143</v>
      </c>
      <c r="B143" s="18" t="s">
        <v>18</v>
      </c>
      <c r="C143" s="18" t="s">
        <v>106</v>
      </c>
      <c r="D143" s="21" t="s">
        <v>144</v>
      </c>
      <c r="E143" s="18"/>
      <c r="F143" s="19" t="n">
        <f aca="false">F144</f>
        <v>4384</v>
      </c>
    </row>
    <row r="144" customFormat="false" ht="30" hidden="false" customHeight="false" outlineLevel="0" collapsed="false">
      <c r="A144" s="24" t="s">
        <v>25</v>
      </c>
      <c r="B144" s="18" t="s">
        <v>18</v>
      </c>
      <c r="C144" s="18" t="s">
        <v>106</v>
      </c>
      <c r="D144" s="21" t="s">
        <v>145</v>
      </c>
      <c r="E144" s="18"/>
      <c r="F144" s="19" t="n">
        <f aca="false">F145</f>
        <v>4384</v>
      </c>
    </row>
    <row r="145" customFormat="false" ht="30" hidden="false" customHeight="false" outlineLevel="0" collapsed="false">
      <c r="A145" s="31" t="s">
        <v>146</v>
      </c>
      <c r="B145" s="18" t="s">
        <v>18</v>
      </c>
      <c r="C145" s="18" t="s">
        <v>106</v>
      </c>
      <c r="D145" s="21" t="s">
        <v>147</v>
      </c>
      <c r="E145" s="18"/>
      <c r="F145" s="19" t="n">
        <f aca="false">F146</f>
        <v>4384</v>
      </c>
    </row>
    <row r="146" customFormat="false" ht="60" hidden="false" customHeight="false" outlineLevel="0" collapsed="false">
      <c r="A146" s="22" t="s">
        <v>29</v>
      </c>
      <c r="B146" s="18" t="s">
        <v>18</v>
      </c>
      <c r="C146" s="18" t="s">
        <v>106</v>
      </c>
      <c r="D146" s="21" t="s">
        <v>147</v>
      </c>
      <c r="E146" s="18" t="s">
        <v>30</v>
      </c>
      <c r="F146" s="19" t="n">
        <f aca="false">F147</f>
        <v>4384</v>
      </c>
    </row>
    <row r="147" customFormat="false" ht="15" hidden="false" customHeight="false" outlineLevel="0" collapsed="false">
      <c r="A147" s="22" t="s">
        <v>123</v>
      </c>
      <c r="B147" s="18" t="s">
        <v>18</v>
      </c>
      <c r="C147" s="18" t="s">
        <v>106</v>
      </c>
      <c r="D147" s="21" t="s">
        <v>147</v>
      </c>
      <c r="E147" s="18" t="s">
        <v>124</v>
      </c>
      <c r="F147" s="19" t="n">
        <f aca="false">прил_5!G126</f>
        <v>4384</v>
      </c>
    </row>
    <row r="148" customFormat="false" ht="30" hidden="false" customHeight="false" outlineLevel="0" collapsed="false">
      <c r="A148" s="20" t="s">
        <v>21</v>
      </c>
      <c r="B148" s="18" t="s">
        <v>18</v>
      </c>
      <c r="C148" s="18" t="s">
        <v>106</v>
      </c>
      <c r="D148" s="21" t="s">
        <v>22</v>
      </c>
      <c r="E148" s="25"/>
      <c r="F148" s="19" t="n">
        <f aca="false">F149+F163</f>
        <v>83713.7</v>
      </c>
    </row>
    <row r="149" customFormat="false" ht="15" hidden="false" customHeight="false" outlineLevel="0" collapsed="false">
      <c r="A149" s="20" t="s">
        <v>148</v>
      </c>
      <c r="B149" s="18" t="s">
        <v>18</v>
      </c>
      <c r="C149" s="18" t="s">
        <v>106</v>
      </c>
      <c r="D149" s="21" t="s">
        <v>149</v>
      </c>
      <c r="E149" s="25"/>
      <c r="F149" s="19" t="n">
        <f aca="false">F150+F157</f>
        <v>20215</v>
      </c>
    </row>
    <row r="150" customFormat="false" ht="45" hidden="false" customHeight="false" outlineLevel="0" collapsed="false">
      <c r="A150" s="24" t="s">
        <v>150</v>
      </c>
      <c r="B150" s="18" t="s">
        <v>18</v>
      </c>
      <c r="C150" s="18" t="s">
        <v>106</v>
      </c>
      <c r="D150" s="21" t="s">
        <v>151</v>
      </c>
      <c r="E150" s="25"/>
      <c r="F150" s="19" t="n">
        <f aca="false">F151+F154</f>
        <v>19450</v>
      </c>
    </row>
    <row r="151" customFormat="false" ht="30" hidden="false" customHeight="false" outlineLevel="0" collapsed="false">
      <c r="A151" s="23" t="s">
        <v>152</v>
      </c>
      <c r="B151" s="18" t="s">
        <v>18</v>
      </c>
      <c r="C151" s="18" t="s">
        <v>106</v>
      </c>
      <c r="D151" s="21" t="s">
        <v>153</v>
      </c>
      <c r="E151" s="25"/>
      <c r="F151" s="19" t="n">
        <f aca="false">F152</f>
        <v>6850</v>
      </c>
    </row>
    <row r="152" customFormat="false" ht="30" hidden="false" customHeight="false" outlineLevel="0" collapsed="false">
      <c r="A152" s="22" t="s">
        <v>43</v>
      </c>
      <c r="B152" s="18" t="s">
        <v>18</v>
      </c>
      <c r="C152" s="18" t="s">
        <v>106</v>
      </c>
      <c r="D152" s="21" t="s">
        <v>153</v>
      </c>
      <c r="E152" s="18" t="n">
        <v>200</v>
      </c>
      <c r="F152" s="19" t="n">
        <f aca="false">F153</f>
        <v>6850</v>
      </c>
    </row>
    <row r="153" customFormat="false" ht="30" hidden="false" customHeight="false" outlineLevel="0" collapsed="false">
      <c r="A153" s="22" t="s">
        <v>45</v>
      </c>
      <c r="B153" s="18" t="s">
        <v>18</v>
      </c>
      <c r="C153" s="18" t="s">
        <v>106</v>
      </c>
      <c r="D153" s="21" t="s">
        <v>153</v>
      </c>
      <c r="E153" s="18" t="n">
        <v>240</v>
      </c>
      <c r="F153" s="19" t="n">
        <f aca="false">прил_5!G132</f>
        <v>6850</v>
      </c>
    </row>
    <row r="154" customFormat="false" ht="30" hidden="false" customHeight="false" outlineLevel="0" collapsed="false">
      <c r="A154" s="20" t="s">
        <v>154</v>
      </c>
      <c r="B154" s="18" t="s">
        <v>18</v>
      </c>
      <c r="C154" s="18" t="s">
        <v>106</v>
      </c>
      <c r="D154" s="21" t="s">
        <v>155</v>
      </c>
      <c r="E154" s="25"/>
      <c r="F154" s="19" t="n">
        <f aca="false">F155</f>
        <v>12600</v>
      </c>
    </row>
    <row r="155" customFormat="false" ht="30" hidden="false" customHeight="false" outlineLevel="0" collapsed="false">
      <c r="A155" s="22" t="s">
        <v>43</v>
      </c>
      <c r="B155" s="18" t="s">
        <v>18</v>
      </c>
      <c r="C155" s="18" t="s">
        <v>106</v>
      </c>
      <c r="D155" s="21" t="s">
        <v>155</v>
      </c>
      <c r="E155" s="18" t="n">
        <v>200</v>
      </c>
      <c r="F155" s="19" t="n">
        <f aca="false">F156</f>
        <v>12600</v>
      </c>
    </row>
    <row r="156" customFormat="false" ht="30" hidden="false" customHeight="false" outlineLevel="0" collapsed="false">
      <c r="A156" s="22" t="s">
        <v>45</v>
      </c>
      <c r="B156" s="18" t="s">
        <v>18</v>
      </c>
      <c r="C156" s="18" t="s">
        <v>106</v>
      </c>
      <c r="D156" s="21" t="s">
        <v>155</v>
      </c>
      <c r="E156" s="18" t="n">
        <v>240</v>
      </c>
      <c r="F156" s="19" t="n">
        <f aca="false">прил_5!G135</f>
        <v>12600</v>
      </c>
    </row>
    <row r="157" customFormat="false" ht="30" hidden="false" customHeight="false" outlineLevel="0" collapsed="false">
      <c r="A157" s="24" t="s">
        <v>156</v>
      </c>
      <c r="B157" s="18" t="s">
        <v>18</v>
      </c>
      <c r="C157" s="18" t="s">
        <v>106</v>
      </c>
      <c r="D157" s="21" t="s">
        <v>157</v>
      </c>
      <c r="E157" s="25"/>
      <c r="F157" s="19" t="n">
        <f aca="false">F158</f>
        <v>765</v>
      </c>
    </row>
    <row r="158" customFormat="false" ht="30" hidden="false" customHeight="false" outlineLevel="0" collapsed="false">
      <c r="A158" s="24" t="s">
        <v>158</v>
      </c>
      <c r="B158" s="18" t="s">
        <v>18</v>
      </c>
      <c r="C158" s="18" t="s">
        <v>106</v>
      </c>
      <c r="D158" s="21" t="s">
        <v>159</v>
      </c>
      <c r="E158" s="25"/>
      <c r="F158" s="19" t="n">
        <f aca="false">F159+F161</f>
        <v>765</v>
      </c>
    </row>
    <row r="159" customFormat="false" ht="60" hidden="false" customHeight="false" outlineLevel="0" collapsed="false">
      <c r="A159" s="26" t="s">
        <v>29</v>
      </c>
      <c r="B159" s="18" t="s">
        <v>18</v>
      </c>
      <c r="C159" s="18" t="s">
        <v>106</v>
      </c>
      <c r="D159" s="21" t="s">
        <v>159</v>
      </c>
      <c r="E159" s="18" t="s">
        <v>30</v>
      </c>
      <c r="F159" s="19" t="n">
        <f aca="false">F160</f>
        <v>682.2</v>
      </c>
    </row>
    <row r="160" customFormat="false" ht="30" hidden="false" customHeight="false" outlineLevel="0" collapsed="false">
      <c r="A160" s="26" t="s">
        <v>31</v>
      </c>
      <c r="B160" s="18" t="s">
        <v>18</v>
      </c>
      <c r="C160" s="18" t="s">
        <v>106</v>
      </c>
      <c r="D160" s="21" t="s">
        <v>159</v>
      </c>
      <c r="E160" s="18" t="s">
        <v>32</v>
      </c>
      <c r="F160" s="19" t="n">
        <f aca="false">прил_5!G139</f>
        <v>682.2</v>
      </c>
    </row>
    <row r="161" customFormat="false" ht="30" hidden="false" customHeight="false" outlineLevel="0" collapsed="false">
      <c r="A161" s="22" t="s">
        <v>43</v>
      </c>
      <c r="B161" s="18" t="s">
        <v>18</v>
      </c>
      <c r="C161" s="18" t="s">
        <v>106</v>
      </c>
      <c r="D161" s="21" t="s">
        <v>159</v>
      </c>
      <c r="E161" s="18" t="n">
        <v>200</v>
      </c>
      <c r="F161" s="19" t="n">
        <f aca="false">F162</f>
        <v>82.8</v>
      </c>
    </row>
    <row r="162" customFormat="false" ht="30" hidden="false" customHeight="false" outlineLevel="0" collapsed="false">
      <c r="A162" s="22" t="s">
        <v>45</v>
      </c>
      <c r="B162" s="18" t="s">
        <v>18</v>
      </c>
      <c r="C162" s="18" t="s">
        <v>106</v>
      </c>
      <c r="D162" s="21" t="s">
        <v>159</v>
      </c>
      <c r="E162" s="18" t="n">
        <v>240</v>
      </c>
      <c r="F162" s="19" t="n">
        <f aca="false">прил_5!G141</f>
        <v>82.8</v>
      </c>
    </row>
    <row r="163" customFormat="false" ht="15" hidden="false" customHeight="false" outlineLevel="0" collapsed="false">
      <c r="A163" s="20" t="s">
        <v>23</v>
      </c>
      <c r="B163" s="18" t="s">
        <v>18</v>
      </c>
      <c r="C163" s="18" t="s">
        <v>106</v>
      </c>
      <c r="D163" s="21" t="s">
        <v>24</v>
      </c>
      <c r="E163" s="18"/>
      <c r="F163" s="19" t="n">
        <f aca="false">F164</f>
        <v>63498.7</v>
      </c>
    </row>
    <row r="164" customFormat="false" ht="30" hidden="false" customHeight="false" outlineLevel="0" collapsed="false">
      <c r="A164" s="20" t="s">
        <v>25</v>
      </c>
      <c r="B164" s="18" t="s">
        <v>18</v>
      </c>
      <c r="C164" s="18" t="s">
        <v>106</v>
      </c>
      <c r="D164" s="21" t="s">
        <v>26</v>
      </c>
      <c r="E164" s="18"/>
      <c r="F164" s="19" t="n">
        <f aca="false">F165+F176+F185+F172</f>
        <v>63498.7</v>
      </c>
    </row>
    <row r="165" customFormat="false" ht="15" hidden="false" customHeight="false" outlineLevel="0" collapsed="false">
      <c r="A165" s="20" t="s">
        <v>160</v>
      </c>
      <c r="B165" s="18" t="s">
        <v>18</v>
      </c>
      <c r="C165" s="18" t="s">
        <v>106</v>
      </c>
      <c r="D165" s="21" t="s">
        <v>161</v>
      </c>
      <c r="E165" s="25"/>
      <c r="F165" s="19" t="n">
        <f aca="false">F166+F168+F170</f>
        <v>9817.1</v>
      </c>
    </row>
    <row r="166" customFormat="false" ht="60" hidden="false" customHeight="false" outlineLevel="0" collapsed="false">
      <c r="A166" s="22" t="s">
        <v>29</v>
      </c>
      <c r="B166" s="18" t="s">
        <v>18</v>
      </c>
      <c r="C166" s="18" t="s">
        <v>106</v>
      </c>
      <c r="D166" s="21" t="s">
        <v>161</v>
      </c>
      <c r="E166" s="18" t="s">
        <v>30</v>
      </c>
      <c r="F166" s="19" t="n">
        <f aca="false">F167</f>
        <v>8932.4</v>
      </c>
    </row>
    <row r="167" customFormat="false" ht="30" hidden="false" customHeight="false" outlineLevel="0" collapsed="false">
      <c r="A167" s="22" t="s">
        <v>31</v>
      </c>
      <c r="B167" s="18" t="s">
        <v>18</v>
      </c>
      <c r="C167" s="18" t="s">
        <v>106</v>
      </c>
      <c r="D167" s="21" t="s">
        <v>161</v>
      </c>
      <c r="E167" s="18" t="s">
        <v>32</v>
      </c>
      <c r="F167" s="19" t="n">
        <f aca="false">прил_5!G146</f>
        <v>8932.4</v>
      </c>
    </row>
    <row r="168" customFormat="false" ht="30" hidden="false" customHeight="false" outlineLevel="0" collapsed="false">
      <c r="A168" s="22" t="s">
        <v>43</v>
      </c>
      <c r="B168" s="18" t="s">
        <v>18</v>
      </c>
      <c r="C168" s="18" t="s">
        <v>106</v>
      </c>
      <c r="D168" s="21" t="s">
        <v>161</v>
      </c>
      <c r="E168" s="18" t="s">
        <v>44</v>
      </c>
      <c r="F168" s="19" t="n">
        <f aca="false">F169</f>
        <v>771.7</v>
      </c>
    </row>
    <row r="169" customFormat="false" ht="30" hidden="false" customHeight="false" outlineLevel="0" collapsed="false">
      <c r="A169" s="22" t="s">
        <v>45</v>
      </c>
      <c r="B169" s="18" t="s">
        <v>18</v>
      </c>
      <c r="C169" s="18" t="s">
        <v>106</v>
      </c>
      <c r="D169" s="21" t="s">
        <v>161</v>
      </c>
      <c r="E169" s="18" t="s">
        <v>46</v>
      </c>
      <c r="F169" s="19" t="n">
        <f aca="false">прил_5!G148</f>
        <v>771.7</v>
      </c>
    </row>
    <row r="170" customFormat="false" ht="15" hidden="false" customHeight="false" outlineLevel="0" collapsed="false">
      <c r="A170" s="22" t="s">
        <v>67</v>
      </c>
      <c r="B170" s="18" t="s">
        <v>18</v>
      </c>
      <c r="C170" s="18" t="s">
        <v>106</v>
      </c>
      <c r="D170" s="21" t="s">
        <v>161</v>
      </c>
      <c r="E170" s="18" t="s">
        <v>68</v>
      </c>
      <c r="F170" s="19" t="n">
        <f aca="false">F171</f>
        <v>113</v>
      </c>
    </row>
    <row r="171" customFormat="false" ht="15" hidden="false" customHeight="false" outlineLevel="0" collapsed="false">
      <c r="A171" s="26" t="s">
        <v>69</v>
      </c>
      <c r="B171" s="18" t="s">
        <v>18</v>
      </c>
      <c r="C171" s="18" t="s">
        <v>106</v>
      </c>
      <c r="D171" s="21" t="s">
        <v>161</v>
      </c>
      <c r="E171" s="18" t="s">
        <v>70</v>
      </c>
      <c r="F171" s="19" t="n">
        <f aca="false">прил_5!G150</f>
        <v>113</v>
      </c>
    </row>
    <row r="172" customFormat="false" ht="15" hidden="false" customHeight="false" outlineLevel="0" collapsed="false">
      <c r="A172" s="23" t="s">
        <v>162</v>
      </c>
      <c r="B172" s="18" t="s">
        <v>18</v>
      </c>
      <c r="C172" s="18" t="s">
        <v>106</v>
      </c>
      <c r="D172" s="27" t="s">
        <v>163</v>
      </c>
      <c r="E172" s="18"/>
      <c r="F172" s="19" t="n">
        <f aca="false">F173</f>
        <v>498.6</v>
      </c>
    </row>
    <row r="173" customFormat="false" ht="15" hidden="false" customHeight="false" outlineLevel="0" collapsed="false">
      <c r="A173" s="22" t="s">
        <v>67</v>
      </c>
      <c r="B173" s="18" t="s">
        <v>18</v>
      </c>
      <c r="C173" s="18" t="s">
        <v>106</v>
      </c>
      <c r="D173" s="27" t="s">
        <v>163</v>
      </c>
      <c r="E173" s="18" t="s">
        <v>68</v>
      </c>
      <c r="F173" s="19" t="n">
        <f aca="false">F174+F175</f>
        <v>498.6</v>
      </c>
    </row>
    <row r="174" customFormat="false" ht="15" hidden="false" customHeight="false" outlineLevel="0" collapsed="false">
      <c r="A174" s="26" t="s">
        <v>69</v>
      </c>
      <c r="B174" s="18" t="s">
        <v>18</v>
      </c>
      <c r="C174" s="18" t="s">
        <v>106</v>
      </c>
      <c r="D174" s="27" t="s">
        <v>163</v>
      </c>
      <c r="E174" s="18" t="s">
        <v>70</v>
      </c>
      <c r="F174" s="19" t="n">
        <f aca="false">прил_5!G153</f>
        <v>410</v>
      </c>
    </row>
    <row r="175" customFormat="false" ht="30" hidden="false" customHeight="false" outlineLevel="0" collapsed="false">
      <c r="A175" s="22" t="s">
        <v>164</v>
      </c>
      <c r="B175" s="18" t="s">
        <v>18</v>
      </c>
      <c r="C175" s="18" t="s">
        <v>106</v>
      </c>
      <c r="D175" s="27" t="s">
        <v>163</v>
      </c>
      <c r="E175" s="18" t="s">
        <v>165</v>
      </c>
      <c r="F175" s="19" t="n">
        <f aca="false">прил_5!G154</f>
        <v>88.6</v>
      </c>
    </row>
    <row r="176" customFormat="false" ht="45" hidden="false" customHeight="false" outlineLevel="0" collapsed="false">
      <c r="A176" s="23" t="s">
        <v>166</v>
      </c>
      <c r="B176" s="18" t="s">
        <v>18</v>
      </c>
      <c r="C176" s="18" t="s">
        <v>106</v>
      </c>
      <c r="D176" s="27" t="s">
        <v>167</v>
      </c>
      <c r="E176" s="25"/>
      <c r="F176" s="19" t="n">
        <f aca="false">F177+F179+F183+F181</f>
        <v>39793</v>
      </c>
    </row>
    <row r="177" customFormat="false" ht="60" hidden="false" customHeight="false" outlineLevel="0" collapsed="false">
      <c r="A177" s="22" t="s">
        <v>29</v>
      </c>
      <c r="B177" s="18" t="s">
        <v>18</v>
      </c>
      <c r="C177" s="18" t="s">
        <v>106</v>
      </c>
      <c r="D177" s="27" t="s">
        <v>167</v>
      </c>
      <c r="E177" s="18" t="s">
        <v>30</v>
      </c>
      <c r="F177" s="19" t="n">
        <f aca="false">F178</f>
        <v>37873.4</v>
      </c>
    </row>
    <row r="178" customFormat="false" ht="15" hidden="false" customHeight="false" outlineLevel="0" collapsed="false">
      <c r="A178" s="26" t="s">
        <v>123</v>
      </c>
      <c r="B178" s="18" t="s">
        <v>18</v>
      </c>
      <c r="C178" s="18" t="s">
        <v>106</v>
      </c>
      <c r="D178" s="27" t="s">
        <v>167</v>
      </c>
      <c r="E178" s="18" t="s">
        <v>124</v>
      </c>
      <c r="F178" s="19" t="n">
        <f aca="false">прил_5!G157</f>
        <v>37873.4</v>
      </c>
    </row>
    <row r="179" customFormat="false" ht="30" hidden="false" customHeight="false" outlineLevel="0" collapsed="false">
      <c r="A179" s="22" t="s">
        <v>43</v>
      </c>
      <c r="B179" s="18" t="s">
        <v>18</v>
      </c>
      <c r="C179" s="18" t="s">
        <v>106</v>
      </c>
      <c r="D179" s="27" t="s">
        <v>167</v>
      </c>
      <c r="E179" s="18" t="s">
        <v>44</v>
      </c>
      <c r="F179" s="19" t="n">
        <f aca="false">F180</f>
        <v>1543.1</v>
      </c>
    </row>
    <row r="180" customFormat="false" ht="30" hidden="false" customHeight="false" outlineLevel="0" collapsed="false">
      <c r="A180" s="22" t="s">
        <v>45</v>
      </c>
      <c r="B180" s="18" t="s">
        <v>18</v>
      </c>
      <c r="C180" s="18" t="s">
        <v>106</v>
      </c>
      <c r="D180" s="27" t="s">
        <v>167</v>
      </c>
      <c r="E180" s="18" t="s">
        <v>46</v>
      </c>
      <c r="F180" s="19" t="n">
        <f aca="false">прил_5!G159</f>
        <v>1543.1</v>
      </c>
    </row>
    <row r="181" customFormat="false" ht="15" hidden="false" customHeight="false" outlineLevel="0" collapsed="false">
      <c r="A181" s="26" t="s">
        <v>168</v>
      </c>
      <c r="B181" s="18" t="s">
        <v>18</v>
      </c>
      <c r="C181" s="18" t="s">
        <v>106</v>
      </c>
      <c r="D181" s="27" t="s">
        <v>167</v>
      </c>
      <c r="E181" s="18" t="s">
        <v>169</v>
      </c>
      <c r="F181" s="19" t="n">
        <f aca="false">F182</f>
        <v>34.6</v>
      </c>
    </row>
    <row r="182" customFormat="false" ht="30" hidden="false" customHeight="false" outlineLevel="0" collapsed="false">
      <c r="A182" s="29" t="s">
        <v>170</v>
      </c>
      <c r="B182" s="18" t="s">
        <v>18</v>
      </c>
      <c r="C182" s="18" t="s">
        <v>106</v>
      </c>
      <c r="D182" s="27" t="s">
        <v>167</v>
      </c>
      <c r="E182" s="18" t="s">
        <v>171</v>
      </c>
      <c r="F182" s="19" t="n">
        <f aca="false">прил_5!G161</f>
        <v>34.6</v>
      </c>
    </row>
    <row r="183" customFormat="false" ht="15" hidden="false" customHeight="false" outlineLevel="0" collapsed="false">
      <c r="A183" s="22" t="s">
        <v>67</v>
      </c>
      <c r="B183" s="18" t="s">
        <v>18</v>
      </c>
      <c r="C183" s="18" t="s">
        <v>106</v>
      </c>
      <c r="D183" s="27" t="s">
        <v>167</v>
      </c>
      <c r="E183" s="18" t="s">
        <v>68</v>
      </c>
      <c r="F183" s="19" t="n">
        <f aca="false">F184</f>
        <v>341.9</v>
      </c>
    </row>
    <row r="184" customFormat="false" ht="15" hidden="false" customHeight="false" outlineLevel="0" collapsed="false">
      <c r="A184" s="26" t="s">
        <v>69</v>
      </c>
      <c r="B184" s="18" t="s">
        <v>18</v>
      </c>
      <c r="C184" s="18" t="s">
        <v>106</v>
      </c>
      <c r="D184" s="27" t="s">
        <v>167</v>
      </c>
      <c r="E184" s="18" t="s">
        <v>70</v>
      </c>
      <c r="F184" s="19" t="n">
        <f aca="false">прил_5!G163</f>
        <v>341.9</v>
      </c>
    </row>
    <row r="185" customFormat="false" ht="45" hidden="false" customHeight="false" outlineLevel="0" collapsed="false">
      <c r="A185" s="23" t="s">
        <v>172</v>
      </c>
      <c r="B185" s="18" t="s">
        <v>18</v>
      </c>
      <c r="C185" s="18" t="s">
        <v>106</v>
      </c>
      <c r="D185" s="27" t="s">
        <v>173</v>
      </c>
      <c r="E185" s="25"/>
      <c r="F185" s="19" t="n">
        <f aca="false">F186+F188+F192+F190</f>
        <v>13390</v>
      </c>
    </row>
    <row r="186" customFormat="false" ht="60" hidden="false" customHeight="false" outlineLevel="0" collapsed="false">
      <c r="A186" s="22" t="s">
        <v>29</v>
      </c>
      <c r="B186" s="18" t="s">
        <v>18</v>
      </c>
      <c r="C186" s="18" t="s">
        <v>106</v>
      </c>
      <c r="D186" s="27" t="s">
        <v>173</v>
      </c>
      <c r="E186" s="18" t="s">
        <v>30</v>
      </c>
      <c r="F186" s="19" t="n">
        <f aca="false">F187</f>
        <v>12668.3</v>
      </c>
    </row>
    <row r="187" customFormat="false" ht="15" hidden="false" customHeight="false" outlineLevel="0" collapsed="false">
      <c r="A187" s="26" t="s">
        <v>123</v>
      </c>
      <c r="B187" s="18" t="s">
        <v>18</v>
      </c>
      <c r="C187" s="18" t="s">
        <v>106</v>
      </c>
      <c r="D187" s="27" t="s">
        <v>173</v>
      </c>
      <c r="E187" s="18" t="s">
        <v>124</v>
      </c>
      <c r="F187" s="19" t="n">
        <f aca="false">прил_5!G166</f>
        <v>12668.3</v>
      </c>
    </row>
    <row r="188" customFormat="false" ht="30" hidden="false" customHeight="false" outlineLevel="0" collapsed="false">
      <c r="A188" s="22" t="s">
        <v>43</v>
      </c>
      <c r="B188" s="18" t="s">
        <v>18</v>
      </c>
      <c r="C188" s="18" t="s">
        <v>106</v>
      </c>
      <c r="D188" s="27" t="s">
        <v>173</v>
      </c>
      <c r="E188" s="18" t="s">
        <v>44</v>
      </c>
      <c r="F188" s="19" t="n">
        <f aca="false">F189</f>
        <v>580</v>
      </c>
    </row>
    <row r="189" customFormat="false" ht="30" hidden="false" customHeight="false" outlineLevel="0" collapsed="false">
      <c r="A189" s="22" t="s">
        <v>45</v>
      </c>
      <c r="B189" s="18" t="s">
        <v>18</v>
      </c>
      <c r="C189" s="18" t="s">
        <v>106</v>
      </c>
      <c r="D189" s="27" t="s">
        <v>173</v>
      </c>
      <c r="E189" s="18" t="s">
        <v>46</v>
      </c>
      <c r="F189" s="19" t="n">
        <f aca="false">прил_5!G168</f>
        <v>580</v>
      </c>
    </row>
    <row r="190" customFormat="false" ht="15" hidden="false" customHeight="false" outlineLevel="0" collapsed="false">
      <c r="A190" s="26" t="s">
        <v>168</v>
      </c>
      <c r="B190" s="18" t="s">
        <v>18</v>
      </c>
      <c r="C190" s="18" t="s">
        <v>106</v>
      </c>
      <c r="D190" s="27" t="s">
        <v>173</v>
      </c>
      <c r="E190" s="18" t="s">
        <v>169</v>
      </c>
      <c r="F190" s="19" t="n">
        <f aca="false">F191</f>
        <v>81.7</v>
      </c>
    </row>
    <row r="191" customFormat="false" ht="30" hidden="false" customHeight="false" outlineLevel="0" collapsed="false">
      <c r="A191" s="29" t="s">
        <v>170</v>
      </c>
      <c r="B191" s="18" t="s">
        <v>18</v>
      </c>
      <c r="C191" s="18" t="s">
        <v>106</v>
      </c>
      <c r="D191" s="27" t="s">
        <v>173</v>
      </c>
      <c r="E191" s="18" t="s">
        <v>171</v>
      </c>
      <c r="F191" s="19" t="n">
        <f aca="false">прил_5!G170</f>
        <v>81.7</v>
      </c>
    </row>
    <row r="192" customFormat="false" ht="15" hidden="false" customHeight="false" outlineLevel="0" collapsed="false">
      <c r="A192" s="22" t="s">
        <v>67</v>
      </c>
      <c r="B192" s="18" t="s">
        <v>18</v>
      </c>
      <c r="C192" s="18" t="s">
        <v>106</v>
      </c>
      <c r="D192" s="27" t="s">
        <v>173</v>
      </c>
      <c r="E192" s="18" t="s">
        <v>68</v>
      </c>
      <c r="F192" s="19" t="n">
        <f aca="false">F193</f>
        <v>60</v>
      </c>
    </row>
    <row r="193" customFormat="false" ht="15" hidden="false" customHeight="false" outlineLevel="0" collapsed="false">
      <c r="A193" s="26" t="s">
        <v>69</v>
      </c>
      <c r="B193" s="18" t="s">
        <v>18</v>
      </c>
      <c r="C193" s="18" t="s">
        <v>106</v>
      </c>
      <c r="D193" s="27" t="s">
        <v>173</v>
      </c>
      <c r="E193" s="18" t="s">
        <v>70</v>
      </c>
      <c r="F193" s="19" t="n">
        <f aca="false">прил_5!G172</f>
        <v>60</v>
      </c>
    </row>
    <row r="194" customFormat="false" ht="45" hidden="false" customHeight="false" outlineLevel="0" collapsed="false">
      <c r="A194" s="20" t="s">
        <v>71</v>
      </c>
      <c r="B194" s="18" t="s">
        <v>18</v>
      </c>
      <c r="C194" s="18" t="s">
        <v>106</v>
      </c>
      <c r="D194" s="21" t="s">
        <v>72</v>
      </c>
      <c r="E194" s="18"/>
      <c r="F194" s="19" t="n">
        <f aca="false">F195</f>
        <v>1723</v>
      </c>
    </row>
    <row r="195" customFormat="false" ht="15" hidden="false" customHeight="false" outlineLevel="0" collapsed="false">
      <c r="A195" s="20" t="s">
        <v>143</v>
      </c>
      <c r="B195" s="18" t="s">
        <v>18</v>
      </c>
      <c r="C195" s="18" t="s">
        <v>106</v>
      </c>
      <c r="D195" s="21" t="s">
        <v>174</v>
      </c>
      <c r="E195" s="18"/>
      <c r="F195" s="19" t="n">
        <f aca="false">F196+F200</f>
        <v>1723</v>
      </c>
    </row>
    <row r="196" customFormat="false" ht="45" hidden="false" customHeight="false" outlineLevel="0" collapsed="false">
      <c r="A196" s="23" t="s">
        <v>175</v>
      </c>
      <c r="B196" s="18" t="s">
        <v>18</v>
      </c>
      <c r="C196" s="18" t="s">
        <v>106</v>
      </c>
      <c r="D196" s="21" t="s">
        <v>176</v>
      </c>
      <c r="E196" s="25"/>
      <c r="F196" s="19" t="n">
        <f aca="false">F197</f>
        <v>3</v>
      </c>
    </row>
    <row r="197" customFormat="false" ht="45" hidden="false" customHeight="false" outlineLevel="0" collapsed="false">
      <c r="A197" s="20" t="s">
        <v>177</v>
      </c>
      <c r="B197" s="18" t="s">
        <v>18</v>
      </c>
      <c r="C197" s="18" t="s">
        <v>106</v>
      </c>
      <c r="D197" s="21" t="s">
        <v>178</v>
      </c>
      <c r="E197" s="25"/>
      <c r="F197" s="19" t="n">
        <f aca="false">F198</f>
        <v>3</v>
      </c>
    </row>
    <row r="198" customFormat="false" ht="30" hidden="false" customHeight="false" outlineLevel="0" collapsed="false">
      <c r="A198" s="22" t="s">
        <v>43</v>
      </c>
      <c r="B198" s="18" t="s">
        <v>18</v>
      </c>
      <c r="C198" s="18" t="s">
        <v>106</v>
      </c>
      <c r="D198" s="21" t="s">
        <v>178</v>
      </c>
      <c r="E198" s="18" t="n">
        <v>200</v>
      </c>
      <c r="F198" s="19" t="n">
        <f aca="false">F199</f>
        <v>3</v>
      </c>
    </row>
    <row r="199" customFormat="false" ht="30" hidden="false" customHeight="false" outlineLevel="0" collapsed="false">
      <c r="A199" s="22" t="s">
        <v>45</v>
      </c>
      <c r="B199" s="18" t="s">
        <v>18</v>
      </c>
      <c r="C199" s="18" t="s">
        <v>106</v>
      </c>
      <c r="D199" s="21" t="s">
        <v>178</v>
      </c>
      <c r="E199" s="18" t="n">
        <v>240</v>
      </c>
      <c r="F199" s="19" t="n">
        <f aca="false">прил_5!G178</f>
        <v>3</v>
      </c>
    </row>
    <row r="200" customFormat="false" ht="30" hidden="false" customHeight="false" outlineLevel="0" collapsed="false">
      <c r="A200" s="22" t="s">
        <v>179</v>
      </c>
      <c r="B200" s="18" t="s">
        <v>18</v>
      </c>
      <c r="C200" s="18" t="s">
        <v>106</v>
      </c>
      <c r="D200" s="21" t="s">
        <v>180</v>
      </c>
      <c r="E200" s="18"/>
      <c r="F200" s="19" t="n">
        <f aca="false">F201</f>
        <v>1720</v>
      </c>
    </row>
    <row r="201" customFormat="false" ht="30" hidden="false" customHeight="false" outlineLevel="0" collapsed="false">
      <c r="A201" s="22" t="s">
        <v>181</v>
      </c>
      <c r="B201" s="18" t="s">
        <v>18</v>
      </c>
      <c r="C201" s="18" t="s">
        <v>106</v>
      </c>
      <c r="D201" s="21" t="s">
        <v>182</v>
      </c>
      <c r="E201" s="18"/>
      <c r="F201" s="19" t="n">
        <f aca="false">F202</f>
        <v>1720</v>
      </c>
    </row>
    <row r="202" customFormat="false" ht="30" hidden="false" customHeight="false" outlineLevel="0" collapsed="false">
      <c r="A202" s="22" t="s">
        <v>43</v>
      </c>
      <c r="B202" s="18" t="s">
        <v>18</v>
      </c>
      <c r="C202" s="18" t="s">
        <v>106</v>
      </c>
      <c r="D202" s="21" t="s">
        <v>182</v>
      </c>
      <c r="E202" s="18" t="s">
        <v>44</v>
      </c>
      <c r="F202" s="19" t="n">
        <f aca="false">F203</f>
        <v>1720</v>
      </c>
    </row>
    <row r="203" customFormat="false" ht="30" hidden="false" customHeight="false" outlineLevel="0" collapsed="false">
      <c r="A203" s="22" t="s">
        <v>45</v>
      </c>
      <c r="B203" s="18" t="s">
        <v>18</v>
      </c>
      <c r="C203" s="18" t="s">
        <v>106</v>
      </c>
      <c r="D203" s="21" t="s">
        <v>182</v>
      </c>
      <c r="E203" s="18" t="s">
        <v>46</v>
      </c>
      <c r="F203" s="19" t="n">
        <f aca="false">прил_5!G182</f>
        <v>1720</v>
      </c>
    </row>
    <row r="204" customFormat="false" ht="30" hidden="false" customHeight="false" outlineLevel="0" collapsed="false">
      <c r="A204" s="20" t="s">
        <v>183</v>
      </c>
      <c r="B204" s="18" t="s">
        <v>18</v>
      </c>
      <c r="C204" s="18" t="s">
        <v>106</v>
      </c>
      <c r="D204" s="21" t="s">
        <v>184</v>
      </c>
      <c r="E204" s="18"/>
      <c r="F204" s="19" t="n">
        <f aca="false">F205</f>
        <v>50469.8</v>
      </c>
    </row>
    <row r="205" customFormat="false" ht="75" hidden="false" customHeight="false" outlineLevel="0" collapsed="false">
      <c r="A205" s="20" t="s">
        <v>185</v>
      </c>
      <c r="B205" s="18" t="s">
        <v>18</v>
      </c>
      <c r="C205" s="18" t="s">
        <v>106</v>
      </c>
      <c r="D205" s="21" t="s">
        <v>186</v>
      </c>
      <c r="E205" s="18"/>
      <c r="F205" s="19" t="n">
        <f aca="false">F206</f>
        <v>50469.8</v>
      </c>
    </row>
    <row r="206" customFormat="false" ht="45" hidden="false" customHeight="false" outlineLevel="0" collapsed="false">
      <c r="A206" s="20" t="s">
        <v>187</v>
      </c>
      <c r="B206" s="18" t="s">
        <v>18</v>
      </c>
      <c r="C206" s="18" t="s">
        <v>106</v>
      </c>
      <c r="D206" s="21" t="s">
        <v>188</v>
      </c>
      <c r="E206" s="18"/>
      <c r="F206" s="19" t="n">
        <f aca="false">F207+F210</f>
        <v>50469.8</v>
      </c>
    </row>
    <row r="207" customFormat="false" ht="45" hidden="false" customHeight="false" outlineLevel="0" collapsed="false">
      <c r="A207" s="24" t="s">
        <v>189</v>
      </c>
      <c r="B207" s="18" t="s">
        <v>18</v>
      </c>
      <c r="C207" s="18" t="s">
        <v>106</v>
      </c>
      <c r="D207" s="21" t="s">
        <v>190</v>
      </c>
      <c r="E207" s="25"/>
      <c r="F207" s="19" t="n">
        <f aca="false">F208</f>
        <v>49954.8</v>
      </c>
    </row>
    <row r="208" customFormat="false" ht="30" hidden="false" customHeight="false" outlineLevel="0" collapsed="false">
      <c r="A208" s="22" t="s">
        <v>139</v>
      </c>
      <c r="B208" s="18" t="s">
        <v>18</v>
      </c>
      <c r="C208" s="18" t="s">
        <v>106</v>
      </c>
      <c r="D208" s="21" t="s">
        <v>190</v>
      </c>
      <c r="E208" s="18" t="s">
        <v>140</v>
      </c>
      <c r="F208" s="19" t="n">
        <f aca="false">F209</f>
        <v>49954.8</v>
      </c>
    </row>
    <row r="209" customFormat="false" ht="15" hidden="false" customHeight="false" outlineLevel="0" collapsed="false">
      <c r="A209" s="22" t="s">
        <v>141</v>
      </c>
      <c r="B209" s="18" t="s">
        <v>18</v>
      </c>
      <c r="C209" s="18" t="s">
        <v>106</v>
      </c>
      <c r="D209" s="21" t="s">
        <v>190</v>
      </c>
      <c r="E209" s="18" t="s">
        <v>142</v>
      </c>
      <c r="F209" s="19" t="n">
        <f aca="false">прил_5!G188</f>
        <v>49954.8</v>
      </c>
    </row>
    <row r="210" customFormat="false" ht="90" hidden="false" customHeight="false" outlineLevel="0" collapsed="false">
      <c r="A210" s="23" t="s">
        <v>191</v>
      </c>
      <c r="B210" s="18" t="s">
        <v>18</v>
      </c>
      <c r="C210" s="18" t="s">
        <v>106</v>
      </c>
      <c r="D210" s="21" t="s">
        <v>192</v>
      </c>
      <c r="E210" s="18"/>
      <c r="F210" s="19" t="n">
        <f aca="false">F211</f>
        <v>515</v>
      </c>
    </row>
    <row r="211" customFormat="false" ht="30" hidden="false" customHeight="false" outlineLevel="0" collapsed="false">
      <c r="A211" s="22" t="s">
        <v>139</v>
      </c>
      <c r="B211" s="18" t="s">
        <v>18</v>
      </c>
      <c r="C211" s="18" t="s">
        <v>106</v>
      </c>
      <c r="D211" s="21" t="s">
        <v>192</v>
      </c>
      <c r="E211" s="18" t="s">
        <v>140</v>
      </c>
      <c r="F211" s="19" t="n">
        <f aca="false">F212</f>
        <v>515</v>
      </c>
    </row>
    <row r="212" customFormat="false" ht="15" hidden="false" customHeight="false" outlineLevel="0" collapsed="false">
      <c r="A212" s="22" t="s">
        <v>141</v>
      </c>
      <c r="B212" s="18" t="s">
        <v>18</v>
      </c>
      <c r="C212" s="18" t="s">
        <v>106</v>
      </c>
      <c r="D212" s="21" t="s">
        <v>192</v>
      </c>
      <c r="E212" s="18" t="s">
        <v>142</v>
      </c>
      <c r="F212" s="19" t="n">
        <f aca="false">прил_5!G191</f>
        <v>515</v>
      </c>
    </row>
    <row r="213" customFormat="false" ht="15" hidden="false" customHeight="false" outlineLevel="0" collapsed="false">
      <c r="A213" s="20" t="s">
        <v>83</v>
      </c>
      <c r="B213" s="18" t="s">
        <v>18</v>
      </c>
      <c r="C213" s="18" t="s">
        <v>106</v>
      </c>
      <c r="D213" s="21" t="s">
        <v>84</v>
      </c>
      <c r="E213" s="18"/>
      <c r="F213" s="19" t="n">
        <f aca="false">F214</f>
        <v>3210.5</v>
      </c>
    </row>
    <row r="214" customFormat="false" ht="15" hidden="false" customHeight="false" outlineLevel="0" collapsed="false">
      <c r="A214" s="20" t="s">
        <v>85</v>
      </c>
      <c r="B214" s="18" t="s">
        <v>18</v>
      </c>
      <c r="C214" s="18" t="s">
        <v>106</v>
      </c>
      <c r="D214" s="21" t="s">
        <v>86</v>
      </c>
      <c r="E214" s="18"/>
      <c r="F214" s="19" t="n">
        <f aca="false">F215</f>
        <v>3210.5</v>
      </c>
    </row>
    <row r="215" customFormat="false" ht="30" hidden="false" customHeight="false" outlineLevel="0" collapsed="false">
      <c r="A215" s="22" t="s">
        <v>43</v>
      </c>
      <c r="B215" s="18" t="s">
        <v>18</v>
      </c>
      <c r="C215" s="18" t="s">
        <v>106</v>
      </c>
      <c r="D215" s="21" t="s">
        <v>86</v>
      </c>
      <c r="E215" s="18" t="s">
        <v>44</v>
      </c>
      <c r="F215" s="19" t="n">
        <f aca="false">F216</f>
        <v>3210.5</v>
      </c>
    </row>
    <row r="216" customFormat="false" ht="30" hidden="false" customHeight="false" outlineLevel="0" collapsed="false">
      <c r="A216" s="22" t="s">
        <v>45</v>
      </c>
      <c r="B216" s="18" t="s">
        <v>18</v>
      </c>
      <c r="C216" s="18" t="s">
        <v>106</v>
      </c>
      <c r="D216" s="21" t="s">
        <v>86</v>
      </c>
      <c r="E216" s="18" t="s">
        <v>46</v>
      </c>
      <c r="F216" s="19" t="n">
        <f aca="false">прил_5!G195</f>
        <v>3210.5</v>
      </c>
    </row>
    <row r="217" customFormat="false" ht="15.6" hidden="false" customHeight="false" outlineLevel="0" collapsed="false">
      <c r="A217" s="14" t="s">
        <v>193</v>
      </c>
      <c r="B217" s="15" t="s">
        <v>20</v>
      </c>
      <c r="C217" s="15"/>
      <c r="D217" s="15"/>
      <c r="E217" s="15"/>
      <c r="F217" s="16" t="n">
        <f aca="false">F218+F227</f>
        <v>4535</v>
      </c>
    </row>
    <row r="218" customFormat="false" ht="15" hidden="false" customHeight="false" outlineLevel="0" collapsed="false">
      <c r="A218" s="17" t="s">
        <v>194</v>
      </c>
      <c r="B218" s="18" t="s">
        <v>20</v>
      </c>
      <c r="C218" s="18" t="s">
        <v>34</v>
      </c>
      <c r="D218" s="18"/>
      <c r="E218" s="18"/>
      <c r="F218" s="19" t="n">
        <f aca="false">F219</f>
        <v>4335</v>
      </c>
    </row>
    <row r="219" customFormat="false" ht="45" hidden="false" customHeight="false" outlineLevel="0" collapsed="false">
      <c r="A219" s="20" t="s">
        <v>71</v>
      </c>
      <c r="B219" s="18" t="s">
        <v>20</v>
      </c>
      <c r="C219" s="18" t="s">
        <v>34</v>
      </c>
      <c r="D219" s="21" t="s">
        <v>72</v>
      </c>
      <c r="E219" s="18"/>
      <c r="F219" s="19" t="n">
        <f aca="false">F220</f>
        <v>4335</v>
      </c>
    </row>
    <row r="220" customFormat="false" ht="15" hidden="false" customHeight="false" outlineLevel="0" collapsed="false">
      <c r="A220" s="20" t="s">
        <v>143</v>
      </c>
      <c r="B220" s="18" t="s">
        <v>20</v>
      </c>
      <c r="C220" s="18" t="s">
        <v>34</v>
      </c>
      <c r="D220" s="21" t="s">
        <v>174</v>
      </c>
      <c r="E220" s="18"/>
      <c r="F220" s="19" t="n">
        <f aca="false">F221</f>
        <v>4335</v>
      </c>
    </row>
    <row r="221" customFormat="false" ht="30" hidden="false" customHeight="false" outlineLevel="0" collapsed="false">
      <c r="A221" s="23" t="s">
        <v>195</v>
      </c>
      <c r="B221" s="18" t="s">
        <v>20</v>
      </c>
      <c r="C221" s="18" t="s">
        <v>34</v>
      </c>
      <c r="D221" s="21" t="s">
        <v>196</v>
      </c>
      <c r="E221" s="18"/>
      <c r="F221" s="19" t="n">
        <f aca="false">F222</f>
        <v>4335</v>
      </c>
    </row>
    <row r="222" customFormat="false" ht="30" hidden="false" customHeight="false" outlineLevel="0" collapsed="false">
      <c r="A222" s="20" t="s">
        <v>197</v>
      </c>
      <c r="B222" s="18" t="s">
        <v>20</v>
      </c>
      <c r="C222" s="18" t="s">
        <v>34</v>
      </c>
      <c r="D222" s="21" t="s">
        <v>198</v>
      </c>
      <c r="E222" s="18"/>
      <c r="F222" s="19" t="n">
        <f aca="false">F223+F225</f>
        <v>4335</v>
      </c>
    </row>
    <row r="223" customFormat="false" ht="60" hidden="false" customHeight="false" outlineLevel="0" collapsed="false">
      <c r="A223" s="22" t="s">
        <v>29</v>
      </c>
      <c r="B223" s="18" t="s">
        <v>20</v>
      </c>
      <c r="C223" s="18" t="s">
        <v>34</v>
      </c>
      <c r="D223" s="21" t="s">
        <v>198</v>
      </c>
      <c r="E223" s="18" t="s">
        <v>30</v>
      </c>
      <c r="F223" s="19" t="n">
        <f aca="false">F224</f>
        <v>4050.1</v>
      </c>
    </row>
    <row r="224" customFormat="false" ht="30" hidden="false" customHeight="false" outlineLevel="0" collapsed="false">
      <c r="A224" s="22" t="s">
        <v>31</v>
      </c>
      <c r="B224" s="18" t="s">
        <v>20</v>
      </c>
      <c r="C224" s="18" t="s">
        <v>34</v>
      </c>
      <c r="D224" s="21" t="s">
        <v>198</v>
      </c>
      <c r="E224" s="18" t="s">
        <v>32</v>
      </c>
      <c r="F224" s="19" t="n">
        <f aca="false">прил_5!G203</f>
        <v>4050.1</v>
      </c>
    </row>
    <row r="225" customFormat="false" ht="30" hidden="false" customHeight="false" outlineLevel="0" collapsed="false">
      <c r="A225" s="22" t="s">
        <v>43</v>
      </c>
      <c r="B225" s="18" t="s">
        <v>20</v>
      </c>
      <c r="C225" s="18" t="s">
        <v>34</v>
      </c>
      <c r="D225" s="21" t="s">
        <v>198</v>
      </c>
      <c r="E225" s="18" t="s">
        <v>44</v>
      </c>
      <c r="F225" s="19" t="n">
        <f aca="false">F226</f>
        <v>284.9</v>
      </c>
    </row>
    <row r="226" customFormat="false" ht="30" hidden="false" customHeight="false" outlineLevel="0" collapsed="false">
      <c r="A226" s="22" t="s">
        <v>45</v>
      </c>
      <c r="B226" s="18" t="s">
        <v>20</v>
      </c>
      <c r="C226" s="18" t="s">
        <v>34</v>
      </c>
      <c r="D226" s="21" t="s">
        <v>198</v>
      </c>
      <c r="E226" s="18" t="s">
        <v>46</v>
      </c>
      <c r="F226" s="19" t="n">
        <f aca="false">прил_5!G205</f>
        <v>284.9</v>
      </c>
    </row>
    <row r="227" customFormat="false" ht="15" hidden="false" customHeight="false" outlineLevel="0" collapsed="false">
      <c r="A227" s="17" t="s">
        <v>199</v>
      </c>
      <c r="B227" s="18" t="s">
        <v>20</v>
      </c>
      <c r="C227" s="18" t="s">
        <v>48</v>
      </c>
      <c r="D227" s="18"/>
      <c r="E227" s="18"/>
      <c r="F227" s="19" t="n">
        <f aca="false">F228</f>
        <v>200</v>
      </c>
    </row>
    <row r="228" customFormat="false" ht="30" hidden="false" customHeight="false" outlineLevel="0" collapsed="false">
      <c r="A228" s="20" t="s">
        <v>21</v>
      </c>
      <c r="B228" s="18" t="s">
        <v>20</v>
      </c>
      <c r="C228" s="18" t="s">
        <v>48</v>
      </c>
      <c r="D228" s="21" t="s">
        <v>22</v>
      </c>
      <c r="E228" s="18"/>
      <c r="F228" s="19" t="n">
        <f aca="false">F229</f>
        <v>200</v>
      </c>
    </row>
    <row r="229" customFormat="false" ht="15" hidden="false" customHeight="false" outlineLevel="0" collapsed="false">
      <c r="A229" s="20" t="s">
        <v>23</v>
      </c>
      <c r="B229" s="18" t="s">
        <v>20</v>
      </c>
      <c r="C229" s="18" t="s">
        <v>48</v>
      </c>
      <c r="D229" s="21" t="s">
        <v>24</v>
      </c>
      <c r="E229" s="18"/>
      <c r="F229" s="19" t="n">
        <f aca="false">F230</f>
        <v>200</v>
      </c>
    </row>
    <row r="230" customFormat="false" ht="30" hidden="false" customHeight="false" outlineLevel="0" collapsed="false">
      <c r="A230" s="23" t="s">
        <v>200</v>
      </c>
      <c r="B230" s="18" t="s">
        <v>20</v>
      </c>
      <c r="C230" s="18" t="s">
        <v>48</v>
      </c>
      <c r="D230" s="27" t="s">
        <v>201</v>
      </c>
      <c r="E230" s="18"/>
      <c r="F230" s="19" t="n">
        <f aca="false">F231</f>
        <v>200</v>
      </c>
    </row>
    <row r="231" customFormat="false" ht="30" hidden="false" customHeight="false" outlineLevel="0" collapsed="false">
      <c r="A231" s="22" t="s">
        <v>43</v>
      </c>
      <c r="B231" s="18" t="s">
        <v>20</v>
      </c>
      <c r="C231" s="18" t="s">
        <v>48</v>
      </c>
      <c r="D231" s="27" t="s">
        <v>201</v>
      </c>
      <c r="E231" s="18" t="s">
        <v>44</v>
      </c>
      <c r="F231" s="19" t="n">
        <f aca="false">F232</f>
        <v>200</v>
      </c>
    </row>
    <row r="232" customFormat="false" ht="30" hidden="false" customHeight="false" outlineLevel="0" collapsed="false">
      <c r="A232" s="22" t="s">
        <v>45</v>
      </c>
      <c r="B232" s="18" t="s">
        <v>20</v>
      </c>
      <c r="C232" s="18" t="s">
        <v>48</v>
      </c>
      <c r="D232" s="27" t="s">
        <v>201</v>
      </c>
      <c r="E232" s="18" t="s">
        <v>46</v>
      </c>
      <c r="F232" s="19" t="n">
        <f aca="false">прил_5!G211</f>
        <v>200</v>
      </c>
    </row>
    <row r="233" customFormat="false" ht="31.2" hidden="false" customHeight="false" outlineLevel="0" collapsed="false">
      <c r="A233" s="32" t="s">
        <v>202</v>
      </c>
      <c r="B233" s="15" t="s">
        <v>34</v>
      </c>
      <c r="C233" s="15"/>
      <c r="D233" s="15"/>
      <c r="E233" s="15"/>
      <c r="F233" s="16" t="n">
        <f aca="false">F234+F269</f>
        <v>55051.2</v>
      </c>
    </row>
    <row r="234" customFormat="false" ht="30" hidden="false" customHeight="false" outlineLevel="0" collapsed="false">
      <c r="A234" s="22" t="s">
        <v>203</v>
      </c>
      <c r="B234" s="18" t="s">
        <v>34</v>
      </c>
      <c r="C234" s="18" t="s">
        <v>204</v>
      </c>
      <c r="D234" s="18"/>
      <c r="E234" s="18"/>
      <c r="F234" s="19" t="n">
        <f aca="false">F235+F265</f>
        <v>41702.5</v>
      </c>
    </row>
    <row r="235" customFormat="false" ht="30" hidden="false" customHeight="false" outlineLevel="0" collapsed="false">
      <c r="A235" s="20" t="s">
        <v>131</v>
      </c>
      <c r="B235" s="18" t="s">
        <v>34</v>
      </c>
      <c r="C235" s="18" t="s">
        <v>204</v>
      </c>
      <c r="D235" s="21" t="s">
        <v>132</v>
      </c>
      <c r="E235" s="18"/>
      <c r="F235" s="19" t="n">
        <f aca="false">F236+F246+F251+F260</f>
        <v>38965.8</v>
      </c>
    </row>
    <row r="236" customFormat="false" ht="45" hidden="false" customHeight="false" outlineLevel="0" collapsed="false">
      <c r="A236" s="20" t="s">
        <v>205</v>
      </c>
      <c r="B236" s="18" t="s">
        <v>34</v>
      </c>
      <c r="C236" s="18" t="s">
        <v>204</v>
      </c>
      <c r="D236" s="21" t="s">
        <v>206</v>
      </c>
      <c r="E236" s="18"/>
      <c r="F236" s="19" t="n">
        <f aca="false">F237</f>
        <v>3439.9</v>
      </c>
    </row>
    <row r="237" customFormat="false" ht="45" hidden="false" customHeight="false" outlineLevel="0" collapsed="false">
      <c r="A237" s="24" t="s">
        <v>207</v>
      </c>
      <c r="B237" s="18" t="s">
        <v>34</v>
      </c>
      <c r="C237" s="18" t="s">
        <v>204</v>
      </c>
      <c r="D237" s="21" t="s">
        <v>208</v>
      </c>
      <c r="E237" s="18"/>
      <c r="F237" s="19" t="n">
        <f aca="false">F241+F238</f>
        <v>3439.9</v>
      </c>
    </row>
    <row r="238" customFormat="false" ht="30" hidden="false" customHeight="false" outlineLevel="0" collapsed="false">
      <c r="A238" s="24" t="s">
        <v>209</v>
      </c>
      <c r="B238" s="18" t="s">
        <v>34</v>
      </c>
      <c r="C238" s="18" t="s">
        <v>204</v>
      </c>
      <c r="D238" s="21" t="s">
        <v>210</v>
      </c>
      <c r="E238" s="18"/>
      <c r="F238" s="19" t="n">
        <f aca="false">F239</f>
        <v>885</v>
      </c>
    </row>
    <row r="239" customFormat="false" ht="30" hidden="false" customHeight="false" outlineLevel="0" collapsed="false">
      <c r="A239" s="22" t="s">
        <v>43</v>
      </c>
      <c r="B239" s="18" t="s">
        <v>34</v>
      </c>
      <c r="C239" s="18" t="s">
        <v>204</v>
      </c>
      <c r="D239" s="21" t="s">
        <v>210</v>
      </c>
      <c r="E239" s="18" t="s">
        <v>44</v>
      </c>
      <c r="F239" s="19" t="n">
        <f aca="false">F240</f>
        <v>885</v>
      </c>
    </row>
    <row r="240" customFormat="false" ht="30" hidden="false" customHeight="false" outlineLevel="0" collapsed="false">
      <c r="A240" s="22" t="s">
        <v>45</v>
      </c>
      <c r="B240" s="18" t="s">
        <v>34</v>
      </c>
      <c r="C240" s="18" t="s">
        <v>204</v>
      </c>
      <c r="D240" s="21" t="s">
        <v>210</v>
      </c>
      <c r="E240" s="18" t="s">
        <v>46</v>
      </c>
      <c r="F240" s="19" t="n">
        <f aca="false">прил_5!G219</f>
        <v>885</v>
      </c>
    </row>
    <row r="241" customFormat="false" ht="30" hidden="false" customHeight="false" outlineLevel="0" collapsed="false">
      <c r="A241" s="33" t="s">
        <v>211</v>
      </c>
      <c r="B241" s="18" t="s">
        <v>34</v>
      </c>
      <c r="C241" s="18" t="s">
        <v>204</v>
      </c>
      <c r="D241" s="21" t="s">
        <v>212</v>
      </c>
      <c r="E241" s="18"/>
      <c r="F241" s="19" t="n">
        <f aca="false">F242+F244</f>
        <v>2554.9</v>
      </c>
    </row>
    <row r="242" customFormat="false" ht="30" hidden="false" customHeight="false" outlineLevel="0" collapsed="false">
      <c r="A242" s="22" t="s">
        <v>43</v>
      </c>
      <c r="B242" s="18" t="s">
        <v>34</v>
      </c>
      <c r="C242" s="18" t="s">
        <v>204</v>
      </c>
      <c r="D242" s="21" t="s">
        <v>212</v>
      </c>
      <c r="E242" s="18" t="s">
        <v>44</v>
      </c>
      <c r="F242" s="19" t="n">
        <f aca="false">F243</f>
        <v>2439.9</v>
      </c>
    </row>
    <row r="243" customFormat="false" ht="30" hidden="false" customHeight="false" outlineLevel="0" collapsed="false">
      <c r="A243" s="22" t="s">
        <v>45</v>
      </c>
      <c r="B243" s="18" t="s">
        <v>34</v>
      </c>
      <c r="C243" s="18" t="s">
        <v>204</v>
      </c>
      <c r="D243" s="21" t="s">
        <v>212</v>
      </c>
      <c r="E243" s="18" t="s">
        <v>46</v>
      </c>
      <c r="F243" s="19" t="n">
        <f aca="false">прил_5!G222</f>
        <v>2439.9</v>
      </c>
    </row>
    <row r="244" customFormat="false" ht="15" hidden="false" customHeight="false" outlineLevel="0" collapsed="false">
      <c r="A244" s="22" t="s">
        <v>67</v>
      </c>
      <c r="B244" s="18" t="s">
        <v>34</v>
      </c>
      <c r="C244" s="18" t="s">
        <v>204</v>
      </c>
      <c r="D244" s="21" t="s">
        <v>212</v>
      </c>
      <c r="E244" s="18" t="s">
        <v>68</v>
      </c>
      <c r="F244" s="19" t="n">
        <f aca="false">F245</f>
        <v>115</v>
      </c>
    </row>
    <row r="245" customFormat="false" ht="15" hidden="false" customHeight="false" outlineLevel="0" collapsed="false">
      <c r="A245" s="26" t="s">
        <v>69</v>
      </c>
      <c r="B245" s="18" t="s">
        <v>34</v>
      </c>
      <c r="C245" s="18" t="s">
        <v>204</v>
      </c>
      <c r="D245" s="21" t="s">
        <v>212</v>
      </c>
      <c r="E245" s="18" t="s">
        <v>70</v>
      </c>
      <c r="F245" s="19" t="n">
        <f aca="false">прил_5!G224</f>
        <v>115</v>
      </c>
    </row>
    <row r="246" customFormat="false" ht="30" hidden="false" customHeight="false" outlineLevel="0" collapsed="false">
      <c r="A246" s="20" t="s">
        <v>213</v>
      </c>
      <c r="B246" s="18" t="s">
        <v>34</v>
      </c>
      <c r="C246" s="18" t="s">
        <v>204</v>
      </c>
      <c r="D246" s="21" t="s">
        <v>214</v>
      </c>
      <c r="E246" s="18"/>
      <c r="F246" s="19" t="n">
        <f aca="false">F247</f>
        <v>750</v>
      </c>
    </row>
    <row r="247" customFormat="false" ht="90" hidden="false" customHeight="false" outlineLevel="0" collapsed="false">
      <c r="A247" s="34" t="s">
        <v>215</v>
      </c>
      <c r="B247" s="18" t="s">
        <v>34</v>
      </c>
      <c r="C247" s="18" t="s">
        <v>204</v>
      </c>
      <c r="D247" s="21" t="s">
        <v>216</v>
      </c>
      <c r="E247" s="18"/>
      <c r="F247" s="19" t="n">
        <f aca="false">F248</f>
        <v>750</v>
      </c>
    </row>
    <row r="248" customFormat="false" ht="45" hidden="false" customHeight="false" outlineLevel="0" collapsed="false">
      <c r="A248" s="24" t="s">
        <v>217</v>
      </c>
      <c r="B248" s="18" t="s">
        <v>34</v>
      </c>
      <c r="C248" s="18" t="s">
        <v>204</v>
      </c>
      <c r="D248" s="21" t="s">
        <v>218</v>
      </c>
      <c r="E248" s="18"/>
      <c r="F248" s="19" t="n">
        <f aca="false">F249</f>
        <v>750</v>
      </c>
    </row>
    <row r="249" customFormat="false" ht="30" hidden="false" customHeight="false" outlineLevel="0" collapsed="false">
      <c r="A249" s="22" t="s">
        <v>43</v>
      </c>
      <c r="B249" s="18" t="s">
        <v>34</v>
      </c>
      <c r="C249" s="18" t="s">
        <v>204</v>
      </c>
      <c r="D249" s="21" t="s">
        <v>218</v>
      </c>
      <c r="E249" s="18" t="s">
        <v>44</v>
      </c>
      <c r="F249" s="19" t="n">
        <f aca="false">F250</f>
        <v>750</v>
      </c>
    </row>
    <row r="250" customFormat="false" ht="30" hidden="false" customHeight="false" outlineLevel="0" collapsed="false">
      <c r="A250" s="22" t="s">
        <v>45</v>
      </c>
      <c r="B250" s="18" t="s">
        <v>34</v>
      </c>
      <c r="C250" s="18" t="s">
        <v>204</v>
      </c>
      <c r="D250" s="21" t="s">
        <v>218</v>
      </c>
      <c r="E250" s="18" t="s">
        <v>46</v>
      </c>
      <c r="F250" s="19" t="n">
        <f aca="false">прил_5!G229</f>
        <v>750</v>
      </c>
    </row>
    <row r="251" customFormat="false" ht="30" hidden="false" customHeight="false" outlineLevel="0" collapsed="false">
      <c r="A251" s="20" t="s">
        <v>219</v>
      </c>
      <c r="B251" s="18" t="s">
        <v>34</v>
      </c>
      <c r="C251" s="18" t="s">
        <v>204</v>
      </c>
      <c r="D251" s="21" t="s">
        <v>220</v>
      </c>
      <c r="E251" s="18"/>
      <c r="F251" s="19" t="n">
        <f aca="false">F252+F256</f>
        <v>178</v>
      </c>
    </row>
    <row r="252" customFormat="false" ht="60" hidden="false" customHeight="false" outlineLevel="0" collapsed="false">
      <c r="A252" s="24" t="s">
        <v>221</v>
      </c>
      <c r="B252" s="18" t="s">
        <v>34</v>
      </c>
      <c r="C252" s="18" t="s">
        <v>204</v>
      </c>
      <c r="D252" s="21" t="s">
        <v>222</v>
      </c>
      <c r="E252" s="18"/>
      <c r="F252" s="19" t="n">
        <f aca="false">F253</f>
        <v>44</v>
      </c>
    </row>
    <row r="253" customFormat="false" ht="45" hidden="false" customHeight="false" outlineLevel="0" collapsed="false">
      <c r="A253" s="24" t="s">
        <v>223</v>
      </c>
      <c r="B253" s="18" t="s">
        <v>34</v>
      </c>
      <c r="C253" s="18" t="s">
        <v>204</v>
      </c>
      <c r="D253" s="21" t="s">
        <v>224</v>
      </c>
      <c r="E253" s="18"/>
      <c r="F253" s="19" t="n">
        <f aca="false">F254</f>
        <v>44</v>
      </c>
    </row>
    <row r="254" customFormat="false" ht="30" hidden="false" customHeight="false" outlineLevel="0" collapsed="false">
      <c r="A254" s="22" t="s">
        <v>43</v>
      </c>
      <c r="B254" s="18" t="s">
        <v>34</v>
      </c>
      <c r="C254" s="18" t="s">
        <v>204</v>
      </c>
      <c r="D254" s="21" t="s">
        <v>224</v>
      </c>
      <c r="E254" s="18" t="s">
        <v>44</v>
      </c>
      <c r="F254" s="19" t="n">
        <f aca="false">F255</f>
        <v>44</v>
      </c>
    </row>
    <row r="255" customFormat="false" ht="30" hidden="false" customHeight="false" outlineLevel="0" collapsed="false">
      <c r="A255" s="22" t="s">
        <v>45</v>
      </c>
      <c r="B255" s="18" t="s">
        <v>34</v>
      </c>
      <c r="C255" s="18" t="s">
        <v>204</v>
      </c>
      <c r="D255" s="21" t="s">
        <v>224</v>
      </c>
      <c r="E255" s="18" t="s">
        <v>46</v>
      </c>
      <c r="F255" s="19" t="n">
        <f aca="false">прил_5!G234</f>
        <v>44</v>
      </c>
    </row>
    <row r="256" customFormat="false" ht="45" hidden="false" customHeight="false" outlineLevel="0" collapsed="false">
      <c r="A256" s="34" t="s">
        <v>225</v>
      </c>
      <c r="B256" s="18" t="s">
        <v>34</v>
      </c>
      <c r="C256" s="18" t="s">
        <v>204</v>
      </c>
      <c r="D256" s="21" t="s">
        <v>226</v>
      </c>
      <c r="E256" s="18"/>
      <c r="F256" s="19" t="n">
        <f aca="false">F257</f>
        <v>134</v>
      </c>
    </row>
    <row r="257" customFormat="false" ht="30" hidden="false" customHeight="false" outlineLevel="0" collapsed="false">
      <c r="A257" s="35" t="s">
        <v>227</v>
      </c>
      <c r="B257" s="18" t="s">
        <v>34</v>
      </c>
      <c r="C257" s="18" t="s">
        <v>204</v>
      </c>
      <c r="D257" s="21" t="s">
        <v>228</v>
      </c>
      <c r="E257" s="18"/>
      <c r="F257" s="19" t="n">
        <f aca="false">F258</f>
        <v>134</v>
      </c>
    </row>
    <row r="258" customFormat="false" ht="30" hidden="false" customHeight="false" outlineLevel="0" collapsed="false">
      <c r="A258" s="22" t="s">
        <v>43</v>
      </c>
      <c r="B258" s="18" t="s">
        <v>34</v>
      </c>
      <c r="C258" s="18" t="s">
        <v>204</v>
      </c>
      <c r="D258" s="21" t="s">
        <v>228</v>
      </c>
      <c r="E258" s="18" t="s">
        <v>44</v>
      </c>
      <c r="F258" s="19" t="n">
        <f aca="false">F259</f>
        <v>134</v>
      </c>
    </row>
    <row r="259" customFormat="false" ht="30" hidden="false" customHeight="false" outlineLevel="0" collapsed="false">
      <c r="A259" s="22" t="s">
        <v>45</v>
      </c>
      <c r="B259" s="18" t="s">
        <v>34</v>
      </c>
      <c r="C259" s="18" t="s">
        <v>204</v>
      </c>
      <c r="D259" s="21" t="s">
        <v>228</v>
      </c>
      <c r="E259" s="18" t="s">
        <v>46</v>
      </c>
      <c r="F259" s="19" t="n">
        <f aca="false">прил_5!G238</f>
        <v>134</v>
      </c>
    </row>
    <row r="260" customFormat="false" ht="15" hidden="false" customHeight="false" outlineLevel="0" collapsed="false">
      <c r="A260" s="24" t="s">
        <v>143</v>
      </c>
      <c r="B260" s="18" t="s">
        <v>34</v>
      </c>
      <c r="C260" s="18" t="s">
        <v>204</v>
      </c>
      <c r="D260" s="21" t="s">
        <v>144</v>
      </c>
      <c r="E260" s="18"/>
      <c r="F260" s="19" t="n">
        <f aca="false">F261</f>
        <v>34597.9</v>
      </c>
    </row>
    <row r="261" customFormat="false" ht="30" hidden="false" customHeight="false" outlineLevel="0" collapsed="false">
      <c r="A261" s="24" t="s">
        <v>25</v>
      </c>
      <c r="B261" s="18" t="s">
        <v>34</v>
      </c>
      <c r="C261" s="18" t="s">
        <v>204</v>
      </c>
      <c r="D261" s="21" t="s">
        <v>145</v>
      </c>
      <c r="E261" s="18"/>
      <c r="F261" s="19" t="n">
        <f aca="false">F262</f>
        <v>34597.9</v>
      </c>
    </row>
    <row r="262" customFormat="false" ht="30" hidden="false" customHeight="false" outlineLevel="0" collapsed="false">
      <c r="A262" s="31" t="s">
        <v>146</v>
      </c>
      <c r="B262" s="18" t="s">
        <v>34</v>
      </c>
      <c r="C262" s="18" t="s">
        <v>204</v>
      </c>
      <c r="D262" s="21" t="s">
        <v>147</v>
      </c>
      <c r="E262" s="18"/>
      <c r="F262" s="19" t="n">
        <f aca="false">F263</f>
        <v>34597.9</v>
      </c>
    </row>
    <row r="263" customFormat="false" ht="60" hidden="false" customHeight="false" outlineLevel="0" collapsed="false">
      <c r="A263" s="22" t="s">
        <v>29</v>
      </c>
      <c r="B263" s="18" t="s">
        <v>34</v>
      </c>
      <c r="C263" s="18" t="s">
        <v>204</v>
      </c>
      <c r="D263" s="21" t="s">
        <v>147</v>
      </c>
      <c r="E263" s="18" t="s">
        <v>30</v>
      </c>
      <c r="F263" s="19" t="n">
        <f aca="false">F264</f>
        <v>34597.9</v>
      </c>
    </row>
    <row r="264" customFormat="false" ht="15" hidden="false" customHeight="false" outlineLevel="0" collapsed="false">
      <c r="A264" s="22" t="s">
        <v>123</v>
      </c>
      <c r="B264" s="18" t="s">
        <v>34</v>
      </c>
      <c r="C264" s="18" t="s">
        <v>204</v>
      </c>
      <c r="D264" s="21" t="s">
        <v>147</v>
      </c>
      <c r="E264" s="18" t="s">
        <v>124</v>
      </c>
      <c r="F264" s="19" t="n">
        <f aca="false">прил_5!G243</f>
        <v>34597.9</v>
      </c>
    </row>
    <row r="265" customFormat="false" ht="15" hidden="false" customHeight="false" outlineLevel="0" collapsed="false">
      <c r="A265" s="20" t="s">
        <v>83</v>
      </c>
      <c r="B265" s="18" t="s">
        <v>34</v>
      </c>
      <c r="C265" s="18" t="s">
        <v>204</v>
      </c>
      <c r="D265" s="21" t="s">
        <v>84</v>
      </c>
      <c r="E265" s="18"/>
      <c r="F265" s="19" t="n">
        <f aca="false">F266</f>
        <v>2736.7</v>
      </c>
    </row>
    <row r="266" customFormat="false" ht="15" hidden="false" customHeight="false" outlineLevel="0" collapsed="false">
      <c r="A266" s="20" t="s">
        <v>85</v>
      </c>
      <c r="B266" s="18" t="s">
        <v>34</v>
      </c>
      <c r="C266" s="18" t="s">
        <v>204</v>
      </c>
      <c r="D266" s="21" t="s">
        <v>86</v>
      </c>
      <c r="E266" s="18"/>
      <c r="F266" s="19" t="n">
        <f aca="false">F267</f>
        <v>2736.7</v>
      </c>
    </row>
    <row r="267" customFormat="false" ht="30" hidden="false" customHeight="false" outlineLevel="0" collapsed="false">
      <c r="A267" s="22" t="s">
        <v>43</v>
      </c>
      <c r="B267" s="18" t="s">
        <v>34</v>
      </c>
      <c r="C267" s="18" t="s">
        <v>204</v>
      </c>
      <c r="D267" s="21" t="s">
        <v>86</v>
      </c>
      <c r="E267" s="18" t="s">
        <v>44</v>
      </c>
      <c r="F267" s="19" t="n">
        <f aca="false">F268</f>
        <v>2736.7</v>
      </c>
    </row>
    <row r="268" customFormat="false" ht="30" hidden="false" customHeight="false" outlineLevel="0" collapsed="false">
      <c r="A268" s="22" t="s">
        <v>45</v>
      </c>
      <c r="B268" s="18" t="s">
        <v>34</v>
      </c>
      <c r="C268" s="18" t="s">
        <v>204</v>
      </c>
      <c r="D268" s="21" t="s">
        <v>86</v>
      </c>
      <c r="E268" s="18" t="s">
        <v>46</v>
      </c>
      <c r="F268" s="19" t="n">
        <f aca="false">прил_5!G247</f>
        <v>2736.7</v>
      </c>
    </row>
    <row r="269" customFormat="false" ht="30" hidden="false" customHeight="false" outlineLevel="0" collapsed="false">
      <c r="A269" s="17" t="s">
        <v>229</v>
      </c>
      <c r="B269" s="18" t="s">
        <v>34</v>
      </c>
      <c r="C269" s="18" t="s">
        <v>230</v>
      </c>
      <c r="D269" s="18"/>
      <c r="E269" s="18"/>
      <c r="F269" s="19" t="n">
        <f aca="false">F270+F308</f>
        <v>13348.7</v>
      </c>
    </row>
    <row r="270" customFormat="false" ht="30" hidden="false" customHeight="false" outlineLevel="0" collapsed="false">
      <c r="A270" s="20" t="s">
        <v>131</v>
      </c>
      <c r="B270" s="18" t="s">
        <v>34</v>
      </c>
      <c r="C270" s="18" t="s">
        <v>230</v>
      </c>
      <c r="D270" s="21" t="s">
        <v>132</v>
      </c>
      <c r="E270" s="18"/>
      <c r="F270" s="19" t="n">
        <f aca="false">F271+F298+F303</f>
        <v>13260.4</v>
      </c>
    </row>
    <row r="271" customFormat="false" ht="30" hidden="false" customHeight="false" outlineLevel="0" collapsed="false">
      <c r="A271" s="20" t="s">
        <v>133</v>
      </c>
      <c r="B271" s="18" t="s">
        <v>34</v>
      </c>
      <c r="C271" s="18" t="s">
        <v>230</v>
      </c>
      <c r="D271" s="21" t="s">
        <v>134</v>
      </c>
      <c r="E271" s="18"/>
      <c r="F271" s="19" t="n">
        <f aca="false">F272+F282+F286+F290+F294</f>
        <v>12718.8</v>
      </c>
    </row>
    <row r="272" customFormat="false" ht="60" hidden="false" customHeight="false" outlineLevel="0" collapsed="false">
      <c r="A272" s="24" t="s">
        <v>231</v>
      </c>
      <c r="B272" s="18" t="s">
        <v>34</v>
      </c>
      <c r="C272" s="18" t="s">
        <v>230</v>
      </c>
      <c r="D272" s="21" t="s">
        <v>136</v>
      </c>
      <c r="E272" s="18"/>
      <c r="F272" s="19" t="n">
        <f aca="false">F273+F276+F279</f>
        <v>5378.8</v>
      </c>
    </row>
    <row r="273" customFormat="false" ht="75" hidden="false" customHeight="false" outlineLevel="0" collapsed="false">
      <c r="A273" s="20" t="s">
        <v>232</v>
      </c>
      <c r="B273" s="18" t="s">
        <v>34</v>
      </c>
      <c r="C273" s="18" t="s">
        <v>230</v>
      </c>
      <c r="D273" s="21" t="s">
        <v>233</v>
      </c>
      <c r="E273" s="18"/>
      <c r="F273" s="19" t="n">
        <f aca="false">F274</f>
        <v>3000</v>
      </c>
    </row>
    <row r="274" customFormat="false" ht="30" hidden="false" customHeight="false" outlineLevel="0" collapsed="false">
      <c r="A274" s="22" t="s">
        <v>43</v>
      </c>
      <c r="B274" s="18" t="s">
        <v>34</v>
      </c>
      <c r="C274" s="18" t="s">
        <v>230</v>
      </c>
      <c r="D274" s="21" t="s">
        <v>233</v>
      </c>
      <c r="E274" s="18" t="s">
        <v>44</v>
      </c>
      <c r="F274" s="19" t="n">
        <f aca="false">F275</f>
        <v>3000</v>
      </c>
    </row>
    <row r="275" customFormat="false" ht="30" hidden="false" customHeight="false" outlineLevel="0" collapsed="false">
      <c r="A275" s="22" t="s">
        <v>45</v>
      </c>
      <c r="B275" s="18" t="s">
        <v>34</v>
      </c>
      <c r="C275" s="18" t="s">
        <v>230</v>
      </c>
      <c r="D275" s="21" t="s">
        <v>233</v>
      </c>
      <c r="E275" s="18" t="s">
        <v>46</v>
      </c>
      <c r="F275" s="19" t="n">
        <f aca="false">прил_5!G254</f>
        <v>3000</v>
      </c>
    </row>
    <row r="276" customFormat="false" ht="30" hidden="false" customHeight="false" outlineLevel="0" collapsed="false">
      <c r="A276" s="22" t="s">
        <v>234</v>
      </c>
      <c r="B276" s="18" t="s">
        <v>34</v>
      </c>
      <c r="C276" s="18" t="s">
        <v>230</v>
      </c>
      <c r="D276" s="21" t="s">
        <v>235</v>
      </c>
      <c r="E276" s="18"/>
      <c r="F276" s="19" t="n">
        <f aca="false">F277</f>
        <v>500</v>
      </c>
    </row>
    <row r="277" customFormat="false" ht="30" hidden="false" customHeight="false" outlineLevel="0" collapsed="false">
      <c r="A277" s="22" t="s">
        <v>43</v>
      </c>
      <c r="B277" s="18" t="s">
        <v>34</v>
      </c>
      <c r="C277" s="18" t="s">
        <v>230</v>
      </c>
      <c r="D277" s="21" t="s">
        <v>235</v>
      </c>
      <c r="E277" s="18" t="s">
        <v>44</v>
      </c>
      <c r="F277" s="19" t="n">
        <f aca="false">F278</f>
        <v>500</v>
      </c>
    </row>
    <row r="278" customFormat="false" ht="30" hidden="false" customHeight="false" outlineLevel="0" collapsed="false">
      <c r="A278" s="22" t="s">
        <v>45</v>
      </c>
      <c r="B278" s="18" t="s">
        <v>34</v>
      </c>
      <c r="C278" s="18" t="s">
        <v>230</v>
      </c>
      <c r="D278" s="21" t="s">
        <v>235</v>
      </c>
      <c r="E278" s="18" t="s">
        <v>46</v>
      </c>
      <c r="F278" s="19" t="n">
        <f aca="false">прил_5!G257</f>
        <v>500</v>
      </c>
    </row>
    <row r="279" customFormat="false" ht="15" hidden="false" customHeight="false" outlineLevel="0" collapsed="false">
      <c r="A279" s="22" t="s">
        <v>137</v>
      </c>
      <c r="B279" s="18" t="s">
        <v>34</v>
      </c>
      <c r="C279" s="18" t="s">
        <v>230</v>
      </c>
      <c r="D279" s="21" t="s">
        <v>138</v>
      </c>
      <c r="E279" s="18"/>
      <c r="F279" s="19" t="n">
        <f aca="false">F280</f>
        <v>1878.8</v>
      </c>
    </row>
    <row r="280" customFormat="false" ht="30" hidden="false" customHeight="false" outlineLevel="0" collapsed="false">
      <c r="A280" s="22" t="s">
        <v>43</v>
      </c>
      <c r="B280" s="18" t="s">
        <v>34</v>
      </c>
      <c r="C280" s="18" t="s">
        <v>230</v>
      </c>
      <c r="D280" s="21" t="s">
        <v>138</v>
      </c>
      <c r="E280" s="18" t="s">
        <v>44</v>
      </c>
      <c r="F280" s="19" t="n">
        <f aca="false">F281</f>
        <v>1878.8</v>
      </c>
    </row>
    <row r="281" customFormat="false" ht="30" hidden="false" customHeight="false" outlineLevel="0" collapsed="false">
      <c r="A281" s="22" t="s">
        <v>45</v>
      </c>
      <c r="B281" s="18" t="s">
        <v>34</v>
      </c>
      <c r="C281" s="18" t="s">
        <v>230</v>
      </c>
      <c r="D281" s="21" t="s">
        <v>138</v>
      </c>
      <c r="E281" s="18" t="s">
        <v>46</v>
      </c>
      <c r="F281" s="19" t="n">
        <f aca="false">прил_5!G260</f>
        <v>1878.8</v>
      </c>
    </row>
    <row r="282" customFormat="false" ht="45" hidden="false" customHeight="false" outlineLevel="0" collapsed="false">
      <c r="A282" s="24" t="s">
        <v>236</v>
      </c>
      <c r="B282" s="18" t="s">
        <v>34</v>
      </c>
      <c r="C282" s="18" t="s">
        <v>230</v>
      </c>
      <c r="D282" s="21" t="s">
        <v>237</v>
      </c>
      <c r="E282" s="18"/>
      <c r="F282" s="19" t="n">
        <f aca="false">F283</f>
        <v>110</v>
      </c>
    </row>
    <row r="283" customFormat="false" ht="45" hidden="false" customHeight="false" outlineLevel="0" collapsed="false">
      <c r="A283" s="36" t="s">
        <v>238</v>
      </c>
      <c r="B283" s="18" t="s">
        <v>34</v>
      </c>
      <c r="C283" s="18" t="s">
        <v>230</v>
      </c>
      <c r="D283" s="21" t="s">
        <v>239</v>
      </c>
      <c r="E283" s="18"/>
      <c r="F283" s="19" t="n">
        <f aca="false">F284</f>
        <v>110</v>
      </c>
    </row>
    <row r="284" customFormat="false" ht="30" hidden="false" customHeight="false" outlineLevel="0" collapsed="false">
      <c r="A284" s="22" t="s">
        <v>43</v>
      </c>
      <c r="B284" s="18" t="s">
        <v>34</v>
      </c>
      <c r="C284" s="18" t="s">
        <v>230</v>
      </c>
      <c r="D284" s="21" t="s">
        <v>239</v>
      </c>
      <c r="E284" s="18" t="s">
        <v>44</v>
      </c>
      <c r="F284" s="19" t="n">
        <f aca="false">F285</f>
        <v>110</v>
      </c>
    </row>
    <row r="285" customFormat="false" ht="30" hidden="false" customHeight="false" outlineLevel="0" collapsed="false">
      <c r="A285" s="22" t="s">
        <v>45</v>
      </c>
      <c r="B285" s="18" t="s">
        <v>34</v>
      </c>
      <c r="C285" s="18" t="s">
        <v>230</v>
      </c>
      <c r="D285" s="21" t="s">
        <v>239</v>
      </c>
      <c r="E285" s="18" t="s">
        <v>46</v>
      </c>
      <c r="F285" s="19" t="n">
        <f aca="false">прил_5!G264</f>
        <v>110</v>
      </c>
    </row>
    <row r="286" customFormat="false" ht="60" hidden="false" customHeight="false" outlineLevel="0" collapsed="false">
      <c r="A286" s="34" t="s">
        <v>240</v>
      </c>
      <c r="B286" s="18" t="s">
        <v>34</v>
      </c>
      <c r="C286" s="18" t="s">
        <v>230</v>
      </c>
      <c r="D286" s="21" t="s">
        <v>241</v>
      </c>
      <c r="E286" s="18"/>
      <c r="F286" s="19" t="n">
        <f aca="false">F287</f>
        <v>150</v>
      </c>
    </row>
    <row r="287" customFormat="false" ht="45" hidden="false" customHeight="false" outlineLevel="0" collapsed="false">
      <c r="A287" s="20" t="s">
        <v>242</v>
      </c>
      <c r="B287" s="18" t="s">
        <v>34</v>
      </c>
      <c r="C287" s="18" t="s">
        <v>230</v>
      </c>
      <c r="D287" s="21" t="s">
        <v>243</v>
      </c>
      <c r="E287" s="18"/>
      <c r="F287" s="19" t="n">
        <f aca="false">F288</f>
        <v>150</v>
      </c>
    </row>
    <row r="288" customFormat="false" ht="30" hidden="false" customHeight="false" outlineLevel="0" collapsed="false">
      <c r="A288" s="22" t="s">
        <v>43</v>
      </c>
      <c r="B288" s="18" t="s">
        <v>34</v>
      </c>
      <c r="C288" s="18" t="s">
        <v>230</v>
      </c>
      <c r="D288" s="21" t="s">
        <v>243</v>
      </c>
      <c r="E288" s="18" t="n">
        <v>200</v>
      </c>
      <c r="F288" s="19" t="n">
        <f aca="false">F289</f>
        <v>150</v>
      </c>
    </row>
    <row r="289" customFormat="false" ht="30" hidden="false" customHeight="false" outlineLevel="0" collapsed="false">
      <c r="A289" s="22" t="s">
        <v>45</v>
      </c>
      <c r="B289" s="18" t="s">
        <v>34</v>
      </c>
      <c r="C289" s="18" t="s">
        <v>230</v>
      </c>
      <c r="D289" s="21" t="s">
        <v>243</v>
      </c>
      <c r="E289" s="18" t="n">
        <v>240</v>
      </c>
      <c r="F289" s="19" t="n">
        <f aca="false">прил_5!G268</f>
        <v>150</v>
      </c>
    </row>
    <row r="290" customFormat="false" ht="45" hidden="false" customHeight="false" outlineLevel="0" collapsed="false">
      <c r="A290" s="24" t="s">
        <v>244</v>
      </c>
      <c r="B290" s="18" t="s">
        <v>34</v>
      </c>
      <c r="C290" s="18" t="s">
        <v>230</v>
      </c>
      <c r="D290" s="21" t="s">
        <v>245</v>
      </c>
      <c r="E290" s="18"/>
      <c r="F290" s="19" t="n">
        <f aca="false">F291</f>
        <v>7030</v>
      </c>
    </row>
    <row r="291" customFormat="false" ht="30" hidden="false" customHeight="false" outlineLevel="0" collapsed="false">
      <c r="A291" s="20" t="s">
        <v>246</v>
      </c>
      <c r="B291" s="18" t="s">
        <v>34</v>
      </c>
      <c r="C291" s="18" t="s">
        <v>230</v>
      </c>
      <c r="D291" s="21" t="s">
        <v>247</v>
      </c>
      <c r="E291" s="18"/>
      <c r="F291" s="19" t="n">
        <f aca="false">F292</f>
        <v>7030</v>
      </c>
    </row>
    <row r="292" customFormat="false" ht="30" hidden="false" customHeight="false" outlineLevel="0" collapsed="false">
      <c r="A292" s="22" t="s">
        <v>43</v>
      </c>
      <c r="B292" s="18" t="s">
        <v>34</v>
      </c>
      <c r="C292" s="18" t="s">
        <v>230</v>
      </c>
      <c r="D292" s="21" t="s">
        <v>247</v>
      </c>
      <c r="E292" s="18" t="s">
        <v>44</v>
      </c>
      <c r="F292" s="19" t="n">
        <f aca="false">F293</f>
        <v>7030</v>
      </c>
    </row>
    <row r="293" customFormat="false" ht="30" hidden="false" customHeight="false" outlineLevel="0" collapsed="false">
      <c r="A293" s="22" t="s">
        <v>45</v>
      </c>
      <c r="B293" s="18" t="s">
        <v>34</v>
      </c>
      <c r="C293" s="18" t="s">
        <v>230</v>
      </c>
      <c r="D293" s="21" t="s">
        <v>247</v>
      </c>
      <c r="E293" s="18" t="s">
        <v>46</v>
      </c>
      <c r="F293" s="19" t="n">
        <f aca="false">прил_5!G272</f>
        <v>7030</v>
      </c>
    </row>
    <row r="294" customFormat="false" ht="105" hidden="false" customHeight="false" outlineLevel="0" collapsed="false">
      <c r="A294" s="24" t="s">
        <v>248</v>
      </c>
      <c r="B294" s="18" t="s">
        <v>34</v>
      </c>
      <c r="C294" s="18" t="s">
        <v>230</v>
      </c>
      <c r="D294" s="21" t="s">
        <v>249</v>
      </c>
      <c r="E294" s="18"/>
      <c r="F294" s="19" t="n">
        <f aca="false">F295</f>
        <v>50</v>
      </c>
    </row>
    <row r="295" customFormat="false" ht="75" hidden="false" customHeight="false" outlineLevel="0" collapsed="false">
      <c r="A295" s="33" t="s">
        <v>250</v>
      </c>
      <c r="B295" s="18" t="s">
        <v>34</v>
      </c>
      <c r="C295" s="18" t="s">
        <v>230</v>
      </c>
      <c r="D295" s="21" t="s">
        <v>251</v>
      </c>
      <c r="E295" s="18"/>
      <c r="F295" s="19" t="n">
        <f aca="false">F296</f>
        <v>50</v>
      </c>
    </row>
    <row r="296" customFormat="false" ht="30" hidden="false" customHeight="false" outlineLevel="0" collapsed="false">
      <c r="A296" s="22" t="s">
        <v>43</v>
      </c>
      <c r="B296" s="18" t="s">
        <v>34</v>
      </c>
      <c r="C296" s="18" t="s">
        <v>230</v>
      </c>
      <c r="D296" s="21" t="s">
        <v>251</v>
      </c>
      <c r="E296" s="18" t="s">
        <v>44</v>
      </c>
      <c r="F296" s="19" t="n">
        <f aca="false">F297</f>
        <v>50</v>
      </c>
    </row>
    <row r="297" customFormat="false" ht="30" hidden="false" customHeight="false" outlineLevel="0" collapsed="false">
      <c r="A297" s="22" t="s">
        <v>45</v>
      </c>
      <c r="B297" s="18" t="s">
        <v>34</v>
      </c>
      <c r="C297" s="18" t="s">
        <v>230</v>
      </c>
      <c r="D297" s="21" t="s">
        <v>251</v>
      </c>
      <c r="E297" s="18" t="s">
        <v>46</v>
      </c>
      <c r="F297" s="19" t="n">
        <f aca="false">прил_5!G276</f>
        <v>50</v>
      </c>
    </row>
    <row r="298" customFormat="false" ht="45" hidden="false" customHeight="false" outlineLevel="0" collapsed="false">
      <c r="A298" s="20" t="s">
        <v>205</v>
      </c>
      <c r="B298" s="18" t="s">
        <v>34</v>
      </c>
      <c r="C298" s="18" t="s">
        <v>230</v>
      </c>
      <c r="D298" s="21" t="s">
        <v>206</v>
      </c>
      <c r="E298" s="18"/>
      <c r="F298" s="19" t="n">
        <f aca="false">F299</f>
        <v>361.6</v>
      </c>
    </row>
    <row r="299" customFormat="false" ht="45" hidden="false" customHeight="false" outlineLevel="0" collapsed="false">
      <c r="A299" s="33" t="s">
        <v>252</v>
      </c>
      <c r="B299" s="18" t="s">
        <v>34</v>
      </c>
      <c r="C299" s="18" t="s">
        <v>230</v>
      </c>
      <c r="D299" s="37" t="s">
        <v>253</v>
      </c>
      <c r="E299" s="18"/>
      <c r="F299" s="19" t="n">
        <f aca="false">F300</f>
        <v>361.6</v>
      </c>
    </row>
    <row r="300" customFormat="false" ht="30" hidden="false" customHeight="false" outlineLevel="0" collapsed="false">
      <c r="A300" s="24" t="s">
        <v>254</v>
      </c>
      <c r="B300" s="18" t="s">
        <v>34</v>
      </c>
      <c r="C300" s="18" t="s">
        <v>230</v>
      </c>
      <c r="D300" s="21" t="s">
        <v>255</v>
      </c>
      <c r="E300" s="18"/>
      <c r="F300" s="19" t="n">
        <f aca="false">F301</f>
        <v>361.6</v>
      </c>
    </row>
    <row r="301" customFormat="false" ht="30" hidden="false" customHeight="false" outlineLevel="0" collapsed="false">
      <c r="A301" s="22" t="s">
        <v>43</v>
      </c>
      <c r="B301" s="18" t="s">
        <v>34</v>
      </c>
      <c r="C301" s="18" t="s">
        <v>230</v>
      </c>
      <c r="D301" s="21" t="s">
        <v>255</v>
      </c>
      <c r="E301" s="18" t="s">
        <v>44</v>
      </c>
      <c r="F301" s="19" t="n">
        <f aca="false">F302</f>
        <v>361.6</v>
      </c>
    </row>
    <row r="302" customFormat="false" ht="30" hidden="false" customHeight="false" outlineLevel="0" collapsed="false">
      <c r="A302" s="22" t="s">
        <v>45</v>
      </c>
      <c r="B302" s="18" t="s">
        <v>34</v>
      </c>
      <c r="C302" s="18" t="s">
        <v>230</v>
      </c>
      <c r="D302" s="21" t="s">
        <v>255</v>
      </c>
      <c r="E302" s="18" t="s">
        <v>46</v>
      </c>
      <c r="F302" s="19" t="n">
        <f aca="false">прил_5!G281</f>
        <v>361.6</v>
      </c>
    </row>
    <row r="303" customFormat="false" ht="15" hidden="false" customHeight="false" outlineLevel="0" collapsed="false">
      <c r="A303" s="20" t="s">
        <v>256</v>
      </c>
      <c r="B303" s="18" t="s">
        <v>34</v>
      </c>
      <c r="C303" s="18" t="s">
        <v>230</v>
      </c>
      <c r="D303" s="21" t="s">
        <v>257</v>
      </c>
      <c r="E303" s="18"/>
      <c r="F303" s="19" t="n">
        <f aca="false">F304</f>
        <v>180</v>
      </c>
    </row>
    <row r="304" customFormat="false" ht="30" hidden="false" customHeight="false" outlineLevel="0" collapsed="false">
      <c r="A304" s="24" t="s">
        <v>258</v>
      </c>
      <c r="B304" s="18" t="s">
        <v>34</v>
      </c>
      <c r="C304" s="18" t="s">
        <v>230</v>
      </c>
      <c r="D304" s="21" t="s">
        <v>259</v>
      </c>
      <c r="E304" s="18"/>
      <c r="F304" s="19" t="n">
        <f aca="false">F305</f>
        <v>180</v>
      </c>
    </row>
    <row r="305" customFormat="false" ht="30" hidden="false" customHeight="false" outlineLevel="0" collapsed="false">
      <c r="A305" s="28" t="s">
        <v>260</v>
      </c>
      <c r="B305" s="18" t="s">
        <v>34</v>
      </c>
      <c r="C305" s="18" t="s">
        <v>230</v>
      </c>
      <c r="D305" s="21" t="s">
        <v>261</v>
      </c>
      <c r="E305" s="18"/>
      <c r="F305" s="19" t="n">
        <f aca="false">F306</f>
        <v>180</v>
      </c>
    </row>
    <row r="306" customFormat="false" ht="30" hidden="false" customHeight="false" outlineLevel="0" collapsed="false">
      <c r="A306" s="22" t="s">
        <v>43</v>
      </c>
      <c r="B306" s="18" t="s">
        <v>34</v>
      </c>
      <c r="C306" s="18" t="s">
        <v>230</v>
      </c>
      <c r="D306" s="21" t="s">
        <v>261</v>
      </c>
      <c r="E306" s="18" t="s">
        <v>44</v>
      </c>
      <c r="F306" s="19" t="n">
        <f aca="false">F307</f>
        <v>180</v>
      </c>
    </row>
    <row r="307" customFormat="false" ht="30" hidden="false" customHeight="false" outlineLevel="0" collapsed="false">
      <c r="A307" s="22" t="s">
        <v>45</v>
      </c>
      <c r="B307" s="18" t="s">
        <v>34</v>
      </c>
      <c r="C307" s="18" t="s">
        <v>230</v>
      </c>
      <c r="D307" s="21" t="s">
        <v>261</v>
      </c>
      <c r="E307" s="18" t="s">
        <v>46</v>
      </c>
      <c r="F307" s="19" t="n">
        <f aca="false">прил_5!G286</f>
        <v>180</v>
      </c>
    </row>
    <row r="308" customFormat="false" ht="15" hidden="false" customHeight="false" outlineLevel="0" collapsed="false">
      <c r="A308" s="20" t="s">
        <v>83</v>
      </c>
      <c r="B308" s="18" t="s">
        <v>34</v>
      </c>
      <c r="C308" s="18" t="s">
        <v>230</v>
      </c>
      <c r="D308" s="21" t="s">
        <v>84</v>
      </c>
      <c r="E308" s="18"/>
      <c r="F308" s="19" t="n">
        <f aca="false">F309</f>
        <v>88.3</v>
      </c>
    </row>
    <row r="309" customFormat="false" ht="15" hidden="false" customHeight="false" outlineLevel="0" collapsed="false">
      <c r="A309" s="20" t="s">
        <v>85</v>
      </c>
      <c r="B309" s="18" t="s">
        <v>34</v>
      </c>
      <c r="C309" s="18" t="s">
        <v>230</v>
      </c>
      <c r="D309" s="21" t="s">
        <v>86</v>
      </c>
      <c r="E309" s="18"/>
      <c r="F309" s="19" t="n">
        <f aca="false">F310</f>
        <v>88.3</v>
      </c>
    </row>
    <row r="310" customFormat="false" ht="30" hidden="false" customHeight="false" outlineLevel="0" collapsed="false">
      <c r="A310" s="22" t="s">
        <v>43</v>
      </c>
      <c r="B310" s="18" t="s">
        <v>34</v>
      </c>
      <c r="C310" s="18" t="s">
        <v>230</v>
      </c>
      <c r="D310" s="21" t="s">
        <v>86</v>
      </c>
      <c r="E310" s="18" t="s">
        <v>44</v>
      </c>
      <c r="F310" s="19" t="n">
        <f aca="false">F311</f>
        <v>88.3</v>
      </c>
    </row>
    <row r="311" customFormat="false" ht="30" hidden="false" customHeight="false" outlineLevel="0" collapsed="false">
      <c r="A311" s="22" t="s">
        <v>45</v>
      </c>
      <c r="B311" s="18" t="s">
        <v>34</v>
      </c>
      <c r="C311" s="18" t="s">
        <v>230</v>
      </c>
      <c r="D311" s="21" t="s">
        <v>86</v>
      </c>
      <c r="E311" s="18" t="s">
        <v>46</v>
      </c>
      <c r="F311" s="19" t="n">
        <f aca="false">прил_5!G290</f>
        <v>88.3</v>
      </c>
    </row>
    <row r="312" customFormat="false" ht="15.6" hidden="false" customHeight="false" outlineLevel="0" collapsed="false">
      <c r="A312" s="14" t="s">
        <v>262</v>
      </c>
      <c r="B312" s="15" t="s">
        <v>48</v>
      </c>
      <c r="C312" s="15"/>
      <c r="D312" s="15"/>
      <c r="E312" s="15"/>
      <c r="F312" s="16" t="n">
        <f aca="false">F313+F334+F365+F396+F327</f>
        <v>121564.6</v>
      </c>
    </row>
    <row r="313" customFormat="false" ht="15" hidden="false" customHeight="false" outlineLevel="0" collapsed="false">
      <c r="A313" s="17" t="s">
        <v>263</v>
      </c>
      <c r="B313" s="18" t="s">
        <v>48</v>
      </c>
      <c r="C313" s="18" t="s">
        <v>264</v>
      </c>
      <c r="D313" s="18"/>
      <c r="E313" s="18"/>
      <c r="F313" s="19" t="n">
        <f aca="false">F314</f>
        <v>1165</v>
      </c>
    </row>
    <row r="314" customFormat="false" ht="15" hidden="false" customHeight="false" outlineLevel="0" collapsed="false">
      <c r="A314" s="20" t="s">
        <v>265</v>
      </c>
      <c r="B314" s="18" t="s">
        <v>48</v>
      </c>
      <c r="C314" s="18" t="s">
        <v>264</v>
      </c>
      <c r="D314" s="21" t="s">
        <v>266</v>
      </c>
      <c r="E314" s="18"/>
      <c r="F314" s="19" t="n">
        <f aca="false">F320+F315</f>
        <v>1165</v>
      </c>
    </row>
    <row r="315" customFormat="false" ht="30" hidden="false" customHeight="false" outlineLevel="0" collapsed="false">
      <c r="A315" s="38" t="s">
        <v>267</v>
      </c>
      <c r="B315" s="18" t="s">
        <v>48</v>
      </c>
      <c r="C315" s="18" t="s">
        <v>264</v>
      </c>
      <c r="D315" s="39" t="s">
        <v>268</v>
      </c>
      <c r="E315" s="18"/>
      <c r="F315" s="19" t="n">
        <f aca="false">F316</f>
        <v>250</v>
      </c>
    </row>
    <row r="316" customFormat="false" ht="60" hidden="false" customHeight="false" outlineLevel="0" collapsed="false">
      <c r="A316" s="38" t="s">
        <v>269</v>
      </c>
      <c r="B316" s="18" t="s">
        <v>48</v>
      </c>
      <c r="C316" s="18" t="s">
        <v>264</v>
      </c>
      <c r="D316" s="39" t="s">
        <v>270</v>
      </c>
      <c r="E316" s="18"/>
      <c r="F316" s="19" t="n">
        <f aca="false">F317</f>
        <v>250</v>
      </c>
    </row>
    <row r="317" customFormat="false" ht="30" hidden="false" customHeight="false" outlineLevel="0" collapsed="false">
      <c r="A317" s="24" t="s">
        <v>271</v>
      </c>
      <c r="B317" s="18" t="s">
        <v>48</v>
      </c>
      <c r="C317" s="18" t="s">
        <v>264</v>
      </c>
      <c r="D317" s="21" t="s">
        <v>272</v>
      </c>
      <c r="E317" s="18"/>
      <c r="F317" s="19" t="n">
        <f aca="false">F318</f>
        <v>250</v>
      </c>
    </row>
    <row r="318" customFormat="false" ht="30" hidden="false" customHeight="false" outlineLevel="0" collapsed="false">
      <c r="A318" s="22" t="s">
        <v>43</v>
      </c>
      <c r="B318" s="18" t="s">
        <v>48</v>
      </c>
      <c r="C318" s="18" t="s">
        <v>264</v>
      </c>
      <c r="D318" s="21" t="s">
        <v>272</v>
      </c>
      <c r="E318" s="18" t="s">
        <v>44</v>
      </c>
      <c r="F318" s="19" t="n">
        <f aca="false">F319</f>
        <v>250</v>
      </c>
    </row>
    <row r="319" customFormat="false" ht="30" hidden="false" customHeight="false" outlineLevel="0" collapsed="false">
      <c r="A319" s="22" t="s">
        <v>45</v>
      </c>
      <c r="B319" s="18" t="s">
        <v>48</v>
      </c>
      <c r="C319" s="18" t="s">
        <v>264</v>
      </c>
      <c r="D319" s="21" t="s">
        <v>272</v>
      </c>
      <c r="E319" s="18" t="s">
        <v>46</v>
      </c>
      <c r="F319" s="19" t="n">
        <f aca="false">прил_5!G298</f>
        <v>250</v>
      </c>
    </row>
    <row r="320" customFormat="false" ht="30" hidden="false" customHeight="false" outlineLevel="0" collapsed="false">
      <c r="A320" s="20" t="s">
        <v>273</v>
      </c>
      <c r="B320" s="18" t="s">
        <v>48</v>
      </c>
      <c r="C320" s="18" t="s">
        <v>264</v>
      </c>
      <c r="D320" s="21" t="s">
        <v>274</v>
      </c>
      <c r="E320" s="18"/>
      <c r="F320" s="19" t="n">
        <f aca="false">F321</f>
        <v>915</v>
      </c>
    </row>
    <row r="321" customFormat="false" ht="60" hidden="false" customHeight="false" outlineLevel="0" collapsed="false">
      <c r="A321" s="20" t="s">
        <v>275</v>
      </c>
      <c r="B321" s="18" t="s">
        <v>48</v>
      </c>
      <c r="C321" s="18" t="s">
        <v>264</v>
      </c>
      <c r="D321" s="21" t="s">
        <v>276</v>
      </c>
      <c r="E321" s="18"/>
      <c r="F321" s="19" t="n">
        <f aca="false">F322</f>
        <v>915</v>
      </c>
    </row>
    <row r="322" customFormat="false" ht="45" hidden="false" customHeight="false" outlineLevel="0" collapsed="false">
      <c r="A322" s="20" t="s">
        <v>277</v>
      </c>
      <c r="B322" s="18" t="s">
        <v>48</v>
      </c>
      <c r="C322" s="18" t="s">
        <v>264</v>
      </c>
      <c r="D322" s="21" t="s">
        <v>278</v>
      </c>
      <c r="E322" s="18"/>
      <c r="F322" s="19" t="n">
        <f aca="false">F323+F325</f>
        <v>915</v>
      </c>
    </row>
    <row r="323" customFormat="false" ht="60" hidden="false" customHeight="false" outlineLevel="0" collapsed="false">
      <c r="A323" s="22" t="s">
        <v>29</v>
      </c>
      <c r="B323" s="18" t="s">
        <v>48</v>
      </c>
      <c r="C323" s="18" t="s">
        <v>264</v>
      </c>
      <c r="D323" s="21" t="s">
        <v>278</v>
      </c>
      <c r="E323" s="18" t="s">
        <v>30</v>
      </c>
      <c r="F323" s="19" t="n">
        <f aca="false">F324</f>
        <v>245.1</v>
      </c>
    </row>
    <row r="324" customFormat="false" ht="30" hidden="false" customHeight="false" outlineLevel="0" collapsed="false">
      <c r="A324" s="22" t="s">
        <v>31</v>
      </c>
      <c r="B324" s="18" t="s">
        <v>48</v>
      </c>
      <c r="C324" s="18" t="s">
        <v>264</v>
      </c>
      <c r="D324" s="21" t="s">
        <v>278</v>
      </c>
      <c r="E324" s="18" t="s">
        <v>32</v>
      </c>
      <c r="F324" s="19" t="n">
        <f aca="false">прил_5!G303</f>
        <v>245.1</v>
      </c>
    </row>
    <row r="325" customFormat="false" ht="30" hidden="false" customHeight="false" outlineLevel="0" collapsed="false">
      <c r="A325" s="22" t="s">
        <v>43</v>
      </c>
      <c r="B325" s="18" t="s">
        <v>48</v>
      </c>
      <c r="C325" s="18" t="s">
        <v>264</v>
      </c>
      <c r="D325" s="21" t="s">
        <v>278</v>
      </c>
      <c r="E325" s="18" t="s">
        <v>44</v>
      </c>
      <c r="F325" s="19" t="n">
        <f aca="false">F326</f>
        <v>669.9</v>
      </c>
    </row>
    <row r="326" customFormat="false" ht="30" hidden="false" customHeight="false" outlineLevel="0" collapsed="false">
      <c r="A326" s="22" t="s">
        <v>45</v>
      </c>
      <c r="B326" s="18" t="s">
        <v>48</v>
      </c>
      <c r="C326" s="18" t="s">
        <v>264</v>
      </c>
      <c r="D326" s="21" t="s">
        <v>278</v>
      </c>
      <c r="E326" s="18" t="s">
        <v>46</v>
      </c>
      <c r="F326" s="19" t="n">
        <f aca="false">прил_5!G305</f>
        <v>669.9</v>
      </c>
    </row>
    <row r="327" customFormat="false" ht="15" hidden="false" customHeight="false" outlineLevel="0" collapsed="false">
      <c r="A327" s="22" t="s">
        <v>279</v>
      </c>
      <c r="B327" s="18" t="s">
        <v>48</v>
      </c>
      <c r="C327" s="18" t="s">
        <v>280</v>
      </c>
      <c r="D327" s="21"/>
      <c r="E327" s="18"/>
      <c r="F327" s="19" t="n">
        <f aca="false">F328</f>
        <v>0.1</v>
      </c>
    </row>
    <row r="328" customFormat="false" ht="30" hidden="false" customHeight="false" outlineLevel="0" collapsed="false">
      <c r="A328" s="20" t="s">
        <v>281</v>
      </c>
      <c r="B328" s="18" t="s">
        <v>48</v>
      </c>
      <c r="C328" s="18" t="s">
        <v>280</v>
      </c>
      <c r="D328" s="21" t="s">
        <v>282</v>
      </c>
      <c r="E328" s="18"/>
      <c r="F328" s="19" t="n">
        <f aca="false">F329</f>
        <v>0.1</v>
      </c>
    </row>
    <row r="329" customFormat="false" ht="15" hidden="false" customHeight="false" outlineLevel="0" collapsed="false">
      <c r="A329" s="20" t="s">
        <v>283</v>
      </c>
      <c r="B329" s="18" t="s">
        <v>48</v>
      </c>
      <c r="C329" s="18" t="s">
        <v>280</v>
      </c>
      <c r="D329" s="21" t="s">
        <v>284</v>
      </c>
      <c r="E329" s="18"/>
      <c r="F329" s="19" t="n">
        <f aca="false">F330</f>
        <v>0.1</v>
      </c>
    </row>
    <row r="330" customFormat="false" ht="75" hidden="false" customHeight="false" outlineLevel="0" collapsed="false">
      <c r="A330" s="24" t="s">
        <v>285</v>
      </c>
      <c r="B330" s="18" t="s">
        <v>48</v>
      </c>
      <c r="C330" s="18" t="s">
        <v>280</v>
      </c>
      <c r="D330" s="21" t="s">
        <v>286</v>
      </c>
      <c r="E330" s="18"/>
      <c r="F330" s="19" t="n">
        <f aca="false">F331</f>
        <v>0.1</v>
      </c>
    </row>
    <row r="331" customFormat="false" ht="60" hidden="false" customHeight="false" outlineLevel="0" collapsed="false">
      <c r="A331" s="24" t="s">
        <v>287</v>
      </c>
      <c r="B331" s="18" t="s">
        <v>48</v>
      </c>
      <c r="C331" s="18" t="s">
        <v>280</v>
      </c>
      <c r="D331" s="21" t="s">
        <v>288</v>
      </c>
      <c r="E331" s="18"/>
      <c r="F331" s="19" t="n">
        <f aca="false">F332</f>
        <v>0.1</v>
      </c>
    </row>
    <row r="332" customFormat="false" ht="30" hidden="false" customHeight="false" outlineLevel="0" collapsed="false">
      <c r="A332" s="22" t="s">
        <v>43</v>
      </c>
      <c r="B332" s="18" t="s">
        <v>48</v>
      </c>
      <c r="C332" s="18" t="s">
        <v>280</v>
      </c>
      <c r="D332" s="21" t="s">
        <v>288</v>
      </c>
      <c r="E332" s="18" t="s">
        <v>44</v>
      </c>
      <c r="F332" s="19" t="n">
        <f aca="false">F333</f>
        <v>0.1</v>
      </c>
    </row>
    <row r="333" customFormat="false" ht="30" hidden="false" customHeight="false" outlineLevel="0" collapsed="false">
      <c r="A333" s="22" t="s">
        <v>45</v>
      </c>
      <c r="B333" s="18" t="s">
        <v>48</v>
      </c>
      <c r="C333" s="18" t="s">
        <v>280</v>
      </c>
      <c r="D333" s="21" t="s">
        <v>288</v>
      </c>
      <c r="E333" s="18" t="s">
        <v>46</v>
      </c>
      <c r="F333" s="19" t="n">
        <f aca="false">прил_5!G312</f>
        <v>0.1</v>
      </c>
    </row>
    <row r="334" customFormat="false" ht="15" hidden="false" customHeight="false" outlineLevel="0" collapsed="false">
      <c r="A334" s="17" t="s">
        <v>289</v>
      </c>
      <c r="B334" s="18" t="s">
        <v>48</v>
      </c>
      <c r="C334" s="18" t="s">
        <v>204</v>
      </c>
      <c r="D334" s="18"/>
      <c r="E334" s="18"/>
      <c r="F334" s="19" t="n">
        <f aca="false">F335+F347+F358</f>
        <v>71013.5</v>
      </c>
    </row>
    <row r="335" customFormat="false" ht="30" hidden="false" customHeight="false" outlineLevel="0" collapsed="false">
      <c r="A335" s="20" t="s">
        <v>281</v>
      </c>
      <c r="B335" s="18" t="s">
        <v>48</v>
      </c>
      <c r="C335" s="18" t="s">
        <v>204</v>
      </c>
      <c r="D335" s="21" t="s">
        <v>282</v>
      </c>
      <c r="E335" s="18"/>
      <c r="F335" s="19" t="n">
        <f aca="false">F336</f>
        <v>48024</v>
      </c>
    </row>
    <row r="336" customFormat="false" ht="15" hidden="false" customHeight="false" outlineLevel="0" collapsed="false">
      <c r="A336" s="20" t="s">
        <v>290</v>
      </c>
      <c r="B336" s="18" t="s">
        <v>48</v>
      </c>
      <c r="C336" s="18" t="s">
        <v>204</v>
      </c>
      <c r="D336" s="21" t="s">
        <v>291</v>
      </c>
      <c r="E336" s="18"/>
      <c r="F336" s="19" t="n">
        <f aca="false">F337</f>
        <v>48024</v>
      </c>
    </row>
    <row r="337" customFormat="false" ht="45" hidden="false" customHeight="false" outlineLevel="0" collapsed="false">
      <c r="A337" s="24" t="s">
        <v>292</v>
      </c>
      <c r="B337" s="18" t="s">
        <v>48</v>
      </c>
      <c r="C337" s="18" t="s">
        <v>204</v>
      </c>
      <c r="D337" s="21" t="s">
        <v>293</v>
      </c>
      <c r="E337" s="18"/>
      <c r="F337" s="19" t="n">
        <f aca="false">F338+F341+F344</f>
        <v>48024</v>
      </c>
    </row>
    <row r="338" customFormat="false" ht="30" hidden="false" customHeight="false" outlineLevel="0" collapsed="false">
      <c r="A338" s="23" t="s">
        <v>294</v>
      </c>
      <c r="B338" s="18" t="s">
        <v>48</v>
      </c>
      <c r="C338" s="18" t="s">
        <v>204</v>
      </c>
      <c r="D338" s="21" t="s">
        <v>295</v>
      </c>
      <c r="E338" s="18"/>
      <c r="F338" s="19" t="n">
        <f aca="false">F339</f>
        <v>22865</v>
      </c>
    </row>
    <row r="339" customFormat="false" ht="30" hidden="false" customHeight="false" outlineLevel="0" collapsed="false">
      <c r="A339" s="22" t="s">
        <v>139</v>
      </c>
      <c r="B339" s="18" t="s">
        <v>48</v>
      </c>
      <c r="C339" s="18" t="s">
        <v>204</v>
      </c>
      <c r="D339" s="21" t="s">
        <v>295</v>
      </c>
      <c r="E339" s="18" t="s">
        <v>140</v>
      </c>
      <c r="F339" s="19" t="n">
        <f aca="false">F340</f>
        <v>22865</v>
      </c>
    </row>
    <row r="340" customFormat="false" ht="15" hidden="false" customHeight="false" outlineLevel="0" collapsed="false">
      <c r="A340" s="22" t="s">
        <v>141</v>
      </c>
      <c r="B340" s="18" t="s">
        <v>48</v>
      </c>
      <c r="C340" s="18" t="s">
        <v>204</v>
      </c>
      <c r="D340" s="21" t="s">
        <v>295</v>
      </c>
      <c r="E340" s="18" t="s">
        <v>142</v>
      </c>
      <c r="F340" s="19" t="n">
        <f aca="false">прил_5!G319</f>
        <v>22865</v>
      </c>
    </row>
    <row r="341" customFormat="false" ht="15" hidden="false" customHeight="false" outlineLevel="0" collapsed="false">
      <c r="A341" s="23" t="s">
        <v>296</v>
      </c>
      <c r="B341" s="18" t="s">
        <v>48</v>
      </c>
      <c r="C341" s="18" t="s">
        <v>204</v>
      </c>
      <c r="D341" s="21" t="s">
        <v>297</v>
      </c>
      <c r="E341" s="18"/>
      <c r="F341" s="19" t="n">
        <f aca="false">F342</f>
        <v>7220</v>
      </c>
    </row>
    <row r="342" customFormat="false" ht="30" hidden="false" customHeight="false" outlineLevel="0" collapsed="false">
      <c r="A342" s="22" t="s">
        <v>139</v>
      </c>
      <c r="B342" s="18" t="s">
        <v>48</v>
      </c>
      <c r="C342" s="18" t="s">
        <v>204</v>
      </c>
      <c r="D342" s="21" t="s">
        <v>297</v>
      </c>
      <c r="E342" s="18" t="s">
        <v>140</v>
      </c>
      <c r="F342" s="19" t="n">
        <f aca="false">F343</f>
        <v>7220</v>
      </c>
    </row>
    <row r="343" customFormat="false" ht="15" hidden="false" customHeight="false" outlineLevel="0" collapsed="false">
      <c r="A343" s="22" t="s">
        <v>141</v>
      </c>
      <c r="B343" s="18" t="s">
        <v>48</v>
      </c>
      <c r="C343" s="18" t="s">
        <v>204</v>
      </c>
      <c r="D343" s="21" t="s">
        <v>297</v>
      </c>
      <c r="E343" s="18" t="s">
        <v>142</v>
      </c>
      <c r="F343" s="19" t="n">
        <f aca="false">прил_5!G322</f>
        <v>7220</v>
      </c>
    </row>
    <row r="344" customFormat="false" ht="30" hidden="false" customHeight="false" outlineLevel="0" collapsed="false">
      <c r="A344" s="24" t="s">
        <v>298</v>
      </c>
      <c r="B344" s="18" t="s">
        <v>48</v>
      </c>
      <c r="C344" s="18" t="s">
        <v>204</v>
      </c>
      <c r="D344" s="21" t="s">
        <v>299</v>
      </c>
      <c r="E344" s="18"/>
      <c r="F344" s="19" t="n">
        <f aca="false">F345</f>
        <v>17939</v>
      </c>
    </row>
    <row r="345" customFormat="false" ht="30" hidden="false" customHeight="false" outlineLevel="0" collapsed="false">
      <c r="A345" s="22" t="s">
        <v>43</v>
      </c>
      <c r="B345" s="18" t="s">
        <v>48</v>
      </c>
      <c r="C345" s="18" t="s">
        <v>204</v>
      </c>
      <c r="D345" s="21" t="s">
        <v>299</v>
      </c>
      <c r="E345" s="18" t="n">
        <v>200</v>
      </c>
      <c r="F345" s="19" t="n">
        <f aca="false">F346</f>
        <v>17939</v>
      </c>
    </row>
    <row r="346" customFormat="false" ht="30" hidden="false" customHeight="false" outlineLevel="0" collapsed="false">
      <c r="A346" s="22" t="s">
        <v>45</v>
      </c>
      <c r="B346" s="18" t="s">
        <v>48</v>
      </c>
      <c r="C346" s="18" t="s">
        <v>204</v>
      </c>
      <c r="D346" s="21" t="s">
        <v>299</v>
      </c>
      <c r="E346" s="18" t="n">
        <v>240</v>
      </c>
      <c r="F346" s="19" t="n">
        <f aca="false">прил_5!G325</f>
        <v>17939</v>
      </c>
    </row>
    <row r="347" customFormat="false" ht="30" hidden="false" customHeight="false" outlineLevel="0" collapsed="false">
      <c r="A347" s="20" t="s">
        <v>300</v>
      </c>
      <c r="B347" s="18" t="s">
        <v>48</v>
      </c>
      <c r="C347" s="18" t="s">
        <v>204</v>
      </c>
      <c r="D347" s="21" t="s">
        <v>301</v>
      </c>
      <c r="E347" s="18"/>
      <c r="F347" s="19" t="n">
        <f aca="false">F348+F353</f>
        <v>19853.6</v>
      </c>
    </row>
    <row r="348" customFormat="false" ht="15" hidden="false" customHeight="false" outlineLevel="0" collapsed="false">
      <c r="A348" s="20" t="s">
        <v>302</v>
      </c>
      <c r="B348" s="18" t="s">
        <v>48</v>
      </c>
      <c r="C348" s="18" t="s">
        <v>204</v>
      </c>
      <c r="D348" s="21" t="s">
        <v>303</v>
      </c>
      <c r="E348" s="18"/>
      <c r="F348" s="19" t="n">
        <f aca="false">F349</f>
        <v>18353.6</v>
      </c>
    </row>
    <row r="349" customFormat="false" ht="30" hidden="false" customHeight="false" outlineLevel="0" collapsed="false">
      <c r="A349" s="24" t="s">
        <v>304</v>
      </c>
      <c r="B349" s="18" t="s">
        <v>48</v>
      </c>
      <c r="C349" s="18" t="s">
        <v>204</v>
      </c>
      <c r="D349" s="21" t="s">
        <v>305</v>
      </c>
      <c r="E349" s="18"/>
      <c r="F349" s="19" t="n">
        <f aca="false">F350</f>
        <v>18353.6</v>
      </c>
    </row>
    <row r="350" customFormat="false" ht="15" hidden="false" customHeight="false" outlineLevel="0" collapsed="false">
      <c r="A350" s="24" t="s">
        <v>306</v>
      </c>
      <c r="B350" s="18" t="s">
        <v>48</v>
      </c>
      <c r="C350" s="18" t="s">
        <v>204</v>
      </c>
      <c r="D350" s="21" t="s">
        <v>307</v>
      </c>
      <c r="E350" s="18"/>
      <c r="F350" s="19" t="n">
        <f aca="false">F351</f>
        <v>18353.6</v>
      </c>
    </row>
    <row r="351" customFormat="false" ht="30" hidden="false" customHeight="false" outlineLevel="0" collapsed="false">
      <c r="A351" s="22" t="s">
        <v>139</v>
      </c>
      <c r="B351" s="18" t="s">
        <v>48</v>
      </c>
      <c r="C351" s="18" t="s">
        <v>204</v>
      </c>
      <c r="D351" s="21" t="s">
        <v>307</v>
      </c>
      <c r="E351" s="18" t="s">
        <v>140</v>
      </c>
      <c r="F351" s="19" t="n">
        <f aca="false">F352</f>
        <v>18353.6</v>
      </c>
    </row>
    <row r="352" customFormat="false" ht="15" hidden="false" customHeight="false" outlineLevel="0" collapsed="false">
      <c r="A352" s="22" t="s">
        <v>141</v>
      </c>
      <c r="B352" s="18" t="s">
        <v>48</v>
      </c>
      <c r="C352" s="18" t="s">
        <v>204</v>
      </c>
      <c r="D352" s="21" t="s">
        <v>307</v>
      </c>
      <c r="E352" s="18" t="s">
        <v>142</v>
      </c>
      <c r="F352" s="19" t="n">
        <f aca="false">прил_5!G331</f>
        <v>18353.6</v>
      </c>
    </row>
    <row r="353" customFormat="false" ht="15" hidden="false" customHeight="false" outlineLevel="0" collapsed="false">
      <c r="A353" s="20" t="s">
        <v>308</v>
      </c>
      <c r="B353" s="18" t="s">
        <v>48</v>
      </c>
      <c r="C353" s="18" t="s">
        <v>204</v>
      </c>
      <c r="D353" s="21" t="s">
        <v>309</v>
      </c>
      <c r="E353" s="18"/>
      <c r="F353" s="19" t="n">
        <f aca="false">F354</f>
        <v>1500</v>
      </c>
    </row>
    <row r="354" customFormat="false" ht="30" hidden="false" customHeight="false" outlineLevel="0" collapsed="false">
      <c r="A354" s="24" t="s">
        <v>310</v>
      </c>
      <c r="B354" s="18" t="s">
        <v>48</v>
      </c>
      <c r="C354" s="18" t="s">
        <v>204</v>
      </c>
      <c r="D354" s="21" t="s">
        <v>311</v>
      </c>
      <c r="E354" s="18"/>
      <c r="F354" s="19" t="n">
        <f aca="false">F355</f>
        <v>1500</v>
      </c>
    </row>
    <row r="355" customFormat="false" ht="30" hidden="false" customHeight="false" outlineLevel="0" collapsed="false">
      <c r="A355" s="22" t="s">
        <v>312</v>
      </c>
      <c r="B355" s="18" t="s">
        <v>48</v>
      </c>
      <c r="C355" s="18" t="s">
        <v>204</v>
      </c>
      <c r="D355" s="21" t="s">
        <v>313</v>
      </c>
      <c r="E355" s="18"/>
      <c r="F355" s="19" t="n">
        <f aca="false">F356</f>
        <v>1500</v>
      </c>
    </row>
    <row r="356" customFormat="false" ht="30" hidden="false" customHeight="false" outlineLevel="0" collapsed="false">
      <c r="A356" s="22" t="s">
        <v>43</v>
      </c>
      <c r="B356" s="18" t="s">
        <v>48</v>
      </c>
      <c r="C356" s="18" t="s">
        <v>204</v>
      </c>
      <c r="D356" s="21" t="s">
        <v>313</v>
      </c>
      <c r="E356" s="18" t="s">
        <v>44</v>
      </c>
      <c r="F356" s="19" t="n">
        <f aca="false">F357</f>
        <v>1500</v>
      </c>
    </row>
    <row r="357" customFormat="false" ht="30" hidden="false" customHeight="false" outlineLevel="0" collapsed="false">
      <c r="A357" s="22" t="s">
        <v>45</v>
      </c>
      <c r="B357" s="18" t="s">
        <v>48</v>
      </c>
      <c r="C357" s="18" t="s">
        <v>204</v>
      </c>
      <c r="D357" s="21" t="s">
        <v>313</v>
      </c>
      <c r="E357" s="18" t="s">
        <v>46</v>
      </c>
      <c r="F357" s="19" t="n">
        <f aca="false">прил_5!G336</f>
        <v>1500</v>
      </c>
    </row>
    <row r="358" customFormat="false" ht="15" hidden="false" customHeight="false" outlineLevel="0" collapsed="false">
      <c r="A358" s="20" t="s">
        <v>83</v>
      </c>
      <c r="B358" s="18" t="s">
        <v>48</v>
      </c>
      <c r="C358" s="18" t="s">
        <v>204</v>
      </c>
      <c r="D358" s="21" t="s">
        <v>84</v>
      </c>
      <c r="E358" s="18"/>
      <c r="F358" s="19" t="n">
        <f aca="false">F359+F362</f>
        <v>3135.9</v>
      </c>
    </row>
    <row r="359" customFormat="false" ht="15" hidden="false" customHeight="false" outlineLevel="0" collapsed="false">
      <c r="A359" s="20" t="s">
        <v>85</v>
      </c>
      <c r="B359" s="18" t="s">
        <v>48</v>
      </c>
      <c r="C359" s="18" t="s">
        <v>204</v>
      </c>
      <c r="D359" s="21" t="s">
        <v>86</v>
      </c>
      <c r="E359" s="18"/>
      <c r="F359" s="19" t="n">
        <f aca="false">F360</f>
        <v>2750.2</v>
      </c>
    </row>
    <row r="360" customFormat="false" ht="30" hidden="false" customHeight="false" outlineLevel="0" collapsed="false">
      <c r="A360" s="22" t="s">
        <v>139</v>
      </c>
      <c r="B360" s="18" t="s">
        <v>48</v>
      </c>
      <c r="C360" s="18" t="s">
        <v>204</v>
      </c>
      <c r="D360" s="21" t="s">
        <v>86</v>
      </c>
      <c r="E360" s="18" t="s">
        <v>140</v>
      </c>
      <c r="F360" s="19" t="n">
        <f aca="false">F361</f>
        <v>2750.2</v>
      </c>
    </row>
    <row r="361" customFormat="false" ht="15" hidden="false" customHeight="false" outlineLevel="0" collapsed="false">
      <c r="A361" s="22" t="s">
        <v>141</v>
      </c>
      <c r="B361" s="18" t="s">
        <v>48</v>
      </c>
      <c r="C361" s="18" t="s">
        <v>204</v>
      </c>
      <c r="D361" s="21" t="s">
        <v>86</v>
      </c>
      <c r="E361" s="18" t="s">
        <v>142</v>
      </c>
      <c r="F361" s="19" t="n">
        <f aca="false">прил_5!G340</f>
        <v>2750.2</v>
      </c>
    </row>
    <row r="362" customFormat="false" ht="30" hidden="false" customHeight="false" outlineLevel="0" collapsed="false">
      <c r="A362" s="22" t="s">
        <v>314</v>
      </c>
      <c r="B362" s="18" t="s">
        <v>48</v>
      </c>
      <c r="C362" s="18" t="s">
        <v>204</v>
      </c>
      <c r="D362" s="21" t="s">
        <v>315</v>
      </c>
      <c r="E362" s="18"/>
      <c r="F362" s="19" t="n">
        <f aca="false">F363</f>
        <v>385.7</v>
      </c>
    </row>
    <row r="363" customFormat="false" ht="30" hidden="false" customHeight="false" outlineLevel="0" collapsed="false">
      <c r="A363" s="22" t="s">
        <v>139</v>
      </c>
      <c r="B363" s="18" t="s">
        <v>48</v>
      </c>
      <c r="C363" s="18" t="s">
        <v>204</v>
      </c>
      <c r="D363" s="21" t="s">
        <v>315</v>
      </c>
      <c r="E363" s="18" t="s">
        <v>140</v>
      </c>
      <c r="F363" s="19" t="n">
        <f aca="false">F364</f>
        <v>385.7</v>
      </c>
    </row>
    <row r="364" customFormat="false" ht="15" hidden="false" customHeight="false" outlineLevel="0" collapsed="false">
      <c r="A364" s="22" t="s">
        <v>141</v>
      </c>
      <c r="B364" s="18" t="s">
        <v>48</v>
      </c>
      <c r="C364" s="18" t="s">
        <v>204</v>
      </c>
      <c r="D364" s="21" t="s">
        <v>315</v>
      </c>
      <c r="E364" s="18" t="s">
        <v>142</v>
      </c>
      <c r="F364" s="19" t="n">
        <f aca="false">прил_5!G343</f>
        <v>385.7</v>
      </c>
    </row>
    <row r="365" customFormat="false" ht="15" hidden="false" customHeight="false" outlineLevel="0" collapsed="false">
      <c r="A365" s="26" t="s">
        <v>316</v>
      </c>
      <c r="B365" s="18" t="s">
        <v>48</v>
      </c>
      <c r="C365" s="18" t="s">
        <v>317</v>
      </c>
      <c r="D365" s="18"/>
      <c r="E365" s="18"/>
      <c r="F365" s="19" t="n">
        <f aca="false">F366+F392</f>
        <v>15236.8</v>
      </c>
    </row>
    <row r="366" customFormat="false" ht="30" hidden="false" customHeight="false" outlineLevel="0" collapsed="false">
      <c r="A366" s="20" t="s">
        <v>183</v>
      </c>
      <c r="B366" s="18" t="s">
        <v>48</v>
      </c>
      <c r="C366" s="18" t="s">
        <v>317</v>
      </c>
      <c r="D366" s="21" t="s">
        <v>184</v>
      </c>
      <c r="E366" s="18"/>
      <c r="F366" s="19" t="n">
        <f aca="false">F372+F367</f>
        <v>13860.7</v>
      </c>
    </row>
    <row r="367" customFormat="false" ht="75" hidden="false" customHeight="false" outlineLevel="0" collapsed="false">
      <c r="A367" s="20" t="s">
        <v>185</v>
      </c>
      <c r="B367" s="18" t="s">
        <v>48</v>
      </c>
      <c r="C367" s="18" t="s">
        <v>317</v>
      </c>
      <c r="D367" s="21" t="s">
        <v>186</v>
      </c>
      <c r="E367" s="18"/>
      <c r="F367" s="19" t="n">
        <f aca="false">F368</f>
        <v>1926</v>
      </c>
    </row>
    <row r="368" customFormat="false" ht="60" hidden="false" customHeight="false" outlineLevel="0" collapsed="false">
      <c r="A368" s="20" t="s">
        <v>318</v>
      </c>
      <c r="B368" s="18" t="s">
        <v>48</v>
      </c>
      <c r="C368" s="18" t="s">
        <v>317</v>
      </c>
      <c r="D368" s="21" t="s">
        <v>319</v>
      </c>
      <c r="E368" s="25"/>
      <c r="F368" s="19" t="n">
        <f aca="false">F369</f>
        <v>1926</v>
      </c>
    </row>
    <row r="369" customFormat="false" ht="105" hidden="false" customHeight="false" outlineLevel="0" collapsed="false">
      <c r="A369" s="23" t="s">
        <v>320</v>
      </c>
      <c r="B369" s="18" t="s">
        <v>48</v>
      </c>
      <c r="C369" s="18" t="s">
        <v>317</v>
      </c>
      <c r="D369" s="21" t="s">
        <v>321</v>
      </c>
      <c r="E369" s="25"/>
      <c r="F369" s="19" t="n">
        <f aca="false">F370</f>
        <v>1926</v>
      </c>
    </row>
    <row r="370" customFormat="false" ht="30" hidden="false" customHeight="false" outlineLevel="0" collapsed="false">
      <c r="A370" s="22" t="s">
        <v>139</v>
      </c>
      <c r="B370" s="18" t="s">
        <v>48</v>
      </c>
      <c r="C370" s="18" t="s">
        <v>317</v>
      </c>
      <c r="D370" s="21" t="s">
        <v>321</v>
      </c>
      <c r="E370" s="18" t="n">
        <v>600</v>
      </c>
      <c r="F370" s="19" t="n">
        <f aca="false">F371</f>
        <v>1926</v>
      </c>
    </row>
    <row r="371" customFormat="false" ht="15" hidden="false" customHeight="false" outlineLevel="0" collapsed="false">
      <c r="A371" s="22" t="s">
        <v>141</v>
      </c>
      <c r="B371" s="18" t="s">
        <v>48</v>
      </c>
      <c r="C371" s="18" t="s">
        <v>317</v>
      </c>
      <c r="D371" s="21" t="s">
        <v>321</v>
      </c>
      <c r="E371" s="18" t="n">
        <v>610</v>
      </c>
      <c r="F371" s="19" t="n">
        <f aca="false">прил_5!G350</f>
        <v>1926</v>
      </c>
    </row>
    <row r="372" customFormat="false" ht="45" hidden="false" customHeight="false" outlineLevel="0" collapsed="false">
      <c r="A372" s="20" t="s">
        <v>322</v>
      </c>
      <c r="B372" s="18" t="s">
        <v>48</v>
      </c>
      <c r="C372" s="18" t="s">
        <v>317</v>
      </c>
      <c r="D372" s="21" t="s">
        <v>323</v>
      </c>
      <c r="E372" s="18"/>
      <c r="F372" s="19" t="n">
        <f aca="false">F373+F377+F381+F385</f>
        <v>11934.7</v>
      </c>
    </row>
    <row r="373" customFormat="false" ht="15" hidden="false" customHeight="false" outlineLevel="0" collapsed="false">
      <c r="A373" s="20" t="s">
        <v>324</v>
      </c>
      <c r="B373" s="18" t="s">
        <v>48</v>
      </c>
      <c r="C373" s="18" t="s">
        <v>317</v>
      </c>
      <c r="D373" s="21" t="s">
        <v>325</v>
      </c>
      <c r="E373" s="18"/>
      <c r="F373" s="19" t="n">
        <f aca="false">F374</f>
        <v>2799.9</v>
      </c>
    </row>
    <row r="374" customFormat="false" ht="15" hidden="false" customHeight="false" outlineLevel="0" collapsed="false">
      <c r="A374" s="33" t="s">
        <v>326</v>
      </c>
      <c r="B374" s="18" t="s">
        <v>48</v>
      </c>
      <c r="C374" s="18" t="s">
        <v>317</v>
      </c>
      <c r="D374" s="21" t="s">
        <v>327</v>
      </c>
      <c r="E374" s="18"/>
      <c r="F374" s="19" t="n">
        <f aca="false">F375</f>
        <v>2799.9</v>
      </c>
    </row>
    <row r="375" customFormat="false" ht="30" hidden="false" customHeight="false" outlineLevel="0" collapsed="false">
      <c r="A375" s="22" t="s">
        <v>43</v>
      </c>
      <c r="B375" s="18" t="s">
        <v>48</v>
      </c>
      <c r="C375" s="18" t="s">
        <v>317</v>
      </c>
      <c r="D375" s="21" t="s">
        <v>327</v>
      </c>
      <c r="E375" s="18" t="s">
        <v>44</v>
      </c>
      <c r="F375" s="19" t="n">
        <f aca="false">F376</f>
        <v>2799.9</v>
      </c>
    </row>
    <row r="376" customFormat="false" ht="30" hidden="false" customHeight="false" outlineLevel="0" collapsed="false">
      <c r="A376" s="22" t="s">
        <v>45</v>
      </c>
      <c r="B376" s="18" t="s">
        <v>48</v>
      </c>
      <c r="C376" s="18" t="s">
        <v>317</v>
      </c>
      <c r="D376" s="21" t="s">
        <v>327</v>
      </c>
      <c r="E376" s="18" t="s">
        <v>46</v>
      </c>
      <c r="F376" s="19" t="n">
        <f aca="false">прил_5!G355</f>
        <v>2799.9</v>
      </c>
    </row>
    <row r="377" customFormat="false" ht="15" hidden="false" customHeight="false" outlineLevel="0" collapsed="false">
      <c r="A377" s="20" t="s">
        <v>328</v>
      </c>
      <c r="B377" s="18" t="s">
        <v>48</v>
      </c>
      <c r="C377" s="18" t="s">
        <v>317</v>
      </c>
      <c r="D377" s="21" t="s">
        <v>329</v>
      </c>
      <c r="E377" s="25"/>
      <c r="F377" s="30" t="n">
        <f aca="false">F378</f>
        <v>862.5</v>
      </c>
    </row>
    <row r="378" customFormat="false" ht="15" hidden="false" customHeight="false" outlineLevel="0" collapsed="false">
      <c r="A378" s="33" t="s">
        <v>330</v>
      </c>
      <c r="B378" s="18" t="s">
        <v>48</v>
      </c>
      <c r="C378" s="18" t="s">
        <v>317</v>
      </c>
      <c r="D378" s="21" t="s">
        <v>331</v>
      </c>
      <c r="E378" s="25"/>
      <c r="F378" s="30" t="n">
        <f aca="false">F379</f>
        <v>862.5</v>
      </c>
    </row>
    <row r="379" customFormat="false" ht="30" hidden="false" customHeight="false" outlineLevel="0" collapsed="false">
      <c r="A379" s="22" t="s">
        <v>43</v>
      </c>
      <c r="B379" s="18" t="s">
        <v>48</v>
      </c>
      <c r="C379" s="18" t="s">
        <v>317</v>
      </c>
      <c r="D379" s="21" t="s">
        <v>331</v>
      </c>
      <c r="E379" s="18" t="s">
        <v>44</v>
      </c>
      <c r="F379" s="30" t="n">
        <f aca="false">F380</f>
        <v>862.5</v>
      </c>
    </row>
    <row r="380" customFormat="false" ht="30" hidden="false" customHeight="false" outlineLevel="0" collapsed="false">
      <c r="A380" s="22" t="s">
        <v>45</v>
      </c>
      <c r="B380" s="18" t="s">
        <v>48</v>
      </c>
      <c r="C380" s="18" t="s">
        <v>317</v>
      </c>
      <c r="D380" s="21" t="s">
        <v>331</v>
      </c>
      <c r="E380" s="18" t="s">
        <v>46</v>
      </c>
      <c r="F380" s="30" t="n">
        <f aca="false">прил_5!G359</f>
        <v>862.5</v>
      </c>
    </row>
    <row r="381" customFormat="false" ht="15" hidden="false" customHeight="false" outlineLevel="0" collapsed="false">
      <c r="A381" s="20" t="s">
        <v>332</v>
      </c>
      <c r="B381" s="18" t="s">
        <v>48</v>
      </c>
      <c r="C381" s="18" t="s">
        <v>317</v>
      </c>
      <c r="D381" s="21" t="s">
        <v>333</v>
      </c>
      <c r="E381" s="25"/>
      <c r="F381" s="40" t="n">
        <f aca="false">F382</f>
        <v>1250</v>
      </c>
    </row>
    <row r="382" customFormat="false" ht="30" hidden="false" customHeight="false" outlineLevel="0" collapsed="false">
      <c r="A382" s="23" t="s">
        <v>334</v>
      </c>
      <c r="B382" s="18" t="s">
        <v>48</v>
      </c>
      <c r="C382" s="18" t="s">
        <v>317</v>
      </c>
      <c r="D382" s="21" t="s">
        <v>335</v>
      </c>
      <c r="E382" s="25"/>
      <c r="F382" s="40" t="n">
        <f aca="false">F383</f>
        <v>1250</v>
      </c>
    </row>
    <row r="383" customFormat="false" ht="30" hidden="false" customHeight="false" outlineLevel="0" collapsed="false">
      <c r="A383" s="22" t="s">
        <v>43</v>
      </c>
      <c r="B383" s="18" t="s">
        <v>48</v>
      </c>
      <c r="C383" s="18" t="s">
        <v>317</v>
      </c>
      <c r="D383" s="21" t="s">
        <v>335</v>
      </c>
      <c r="E383" s="25" t="n">
        <v>200</v>
      </c>
      <c r="F383" s="40" t="n">
        <f aca="false">F384</f>
        <v>1250</v>
      </c>
    </row>
    <row r="384" customFormat="false" ht="30" hidden="false" customHeight="false" outlineLevel="0" collapsed="false">
      <c r="A384" s="22" t="s">
        <v>45</v>
      </c>
      <c r="B384" s="18" t="s">
        <v>48</v>
      </c>
      <c r="C384" s="18" t="s">
        <v>317</v>
      </c>
      <c r="D384" s="21" t="s">
        <v>335</v>
      </c>
      <c r="E384" s="25" t="n">
        <v>240</v>
      </c>
      <c r="F384" s="40" t="n">
        <f aca="false">прил_5!G363</f>
        <v>1250</v>
      </c>
    </row>
    <row r="385" customFormat="false" ht="15" hidden="false" customHeight="false" outlineLevel="0" collapsed="false">
      <c r="A385" s="20" t="s">
        <v>336</v>
      </c>
      <c r="B385" s="18" t="s">
        <v>48</v>
      </c>
      <c r="C385" s="18" t="s">
        <v>317</v>
      </c>
      <c r="D385" s="21" t="s">
        <v>337</v>
      </c>
      <c r="E385" s="25"/>
      <c r="F385" s="30" t="n">
        <f aca="false">F386+F389</f>
        <v>7022.3</v>
      </c>
    </row>
    <row r="386" customFormat="false" ht="45" hidden="false" customHeight="false" outlineLevel="0" collapsed="false">
      <c r="A386" s="23" t="s">
        <v>338</v>
      </c>
      <c r="B386" s="18" t="s">
        <v>48</v>
      </c>
      <c r="C386" s="18" t="s">
        <v>317</v>
      </c>
      <c r="D386" s="21" t="s">
        <v>339</v>
      </c>
      <c r="E386" s="25"/>
      <c r="F386" s="30" t="n">
        <f aca="false">F387</f>
        <v>4631.3</v>
      </c>
    </row>
    <row r="387" customFormat="false" ht="30" hidden="false" customHeight="false" outlineLevel="0" collapsed="false">
      <c r="A387" s="22" t="s">
        <v>43</v>
      </c>
      <c r="B387" s="18" t="s">
        <v>48</v>
      </c>
      <c r="C387" s="18" t="s">
        <v>317</v>
      </c>
      <c r="D387" s="21" t="s">
        <v>339</v>
      </c>
      <c r="E387" s="18" t="s">
        <v>44</v>
      </c>
      <c r="F387" s="30" t="n">
        <f aca="false">F388</f>
        <v>4631.3</v>
      </c>
    </row>
    <row r="388" customFormat="false" ht="30" hidden="false" customHeight="false" outlineLevel="0" collapsed="false">
      <c r="A388" s="22" t="s">
        <v>45</v>
      </c>
      <c r="B388" s="18" t="s">
        <v>48</v>
      </c>
      <c r="C388" s="18" t="s">
        <v>317</v>
      </c>
      <c r="D388" s="21" t="s">
        <v>339</v>
      </c>
      <c r="E388" s="18" t="s">
        <v>46</v>
      </c>
      <c r="F388" s="30" t="n">
        <f aca="false">прил_5!G849</f>
        <v>4631.3</v>
      </c>
    </row>
    <row r="389" customFormat="false" ht="30" hidden="false" customHeight="false" outlineLevel="0" collapsed="false">
      <c r="A389" s="23" t="s">
        <v>340</v>
      </c>
      <c r="B389" s="18" t="s">
        <v>48</v>
      </c>
      <c r="C389" s="18" t="s">
        <v>317</v>
      </c>
      <c r="D389" s="21" t="s">
        <v>341</v>
      </c>
      <c r="E389" s="25"/>
      <c r="F389" s="30" t="n">
        <f aca="false">F390</f>
        <v>2391</v>
      </c>
    </row>
    <row r="390" customFormat="false" ht="30" hidden="false" customHeight="false" outlineLevel="0" collapsed="false">
      <c r="A390" s="22" t="s">
        <v>43</v>
      </c>
      <c r="B390" s="18" t="s">
        <v>48</v>
      </c>
      <c r="C390" s="18" t="s">
        <v>317</v>
      </c>
      <c r="D390" s="21" t="s">
        <v>341</v>
      </c>
      <c r="E390" s="18" t="s">
        <v>44</v>
      </c>
      <c r="F390" s="30" t="n">
        <f aca="false">F391</f>
        <v>2391</v>
      </c>
    </row>
    <row r="391" customFormat="false" ht="30" hidden="false" customHeight="false" outlineLevel="0" collapsed="false">
      <c r="A391" s="22" t="s">
        <v>45</v>
      </c>
      <c r="B391" s="18" t="s">
        <v>48</v>
      </c>
      <c r="C391" s="18" t="s">
        <v>317</v>
      </c>
      <c r="D391" s="21" t="s">
        <v>341</v>
      </c>
      <c r="E391" s="18" t="s">
        <v>46</v>
      </c>
      <c r="F391" s="30" t="n">
        <f aca="false">прил_5!G852</f>
        <v>2391</v>
      </c>
    </row>
    <row r="392" customFormat="false" ht="15" hidden="false" customHeight="false" outlineLevel="0" collapsed="false">
      <c r="A392" s="20" t="s">
        <v>83</v>
      </c>
      <c r="B392" s="18" t="s">
        <v>48</v>
      </c>
      <c r="C392" s="18" t="s">
        <v>317</v>
      </c>
      <c r="D392" s="21" t="s">
        <v>84</v>
      </c>
      <c r="E392" s="18"/>
      <c r="F392" s="19" t="n">
        <f aca="false">F393</f>
        <v>1376.1</v>
      </c>
    </row>
    <row r="393" customFormat="false" ht="15" hidden="false" customHeight="false" outlineLevel="0" collapsed="false">
      <c r="A393" s="20" t="s">
        <v>85</v>
      </c>
      <c r="B393" s="18" t="s">
        <v>48</v>
      </c>
      <c r="C393" s="18" t="s">
        <v>317</v>
      </c>
      <c r="D393" s="21" t="s">
        <v>86</v>
      </c>
      <c r="E393" s="18"/>
      <c r="F393" s="19" t="n">
        <f aca="false">F394</f>
        <v>1376.1</v>
      </c>
    </row>
    <row r="394" customFormat="false" ht="30" hidden="false" customHeight="false" outlineLevel="0" collapsed="false">
      <c r="A394" s="22" t="s">
        <v>43</v>
      </c>
      <c r="B394" s="18" t="s">
        <v>48</v>
      </c>
      <c r="C394" s="18" t="s">
        <v>317</v>
      </c>
      <c r="D394" s="21" t="s">
        <v>86</v>
      </c>
      <c r="E394" s="25" t="n">
        <v>200</v>
      </c>
      <c r="F394" s="19" t="n">
        <f aca="false">F395</f>
        <v>1376.1</v>
      </c>
    </row>
    <row r="395" customFormat="false" ht="30" hidden="false" customHeight="false" outlineLevel="0" collapsed="false">
      <c r="A395" s="22" t="s">
        <v>45</v>
      </c>
      <c r="B395" s="18" t="s">
        <v>48</v>
      </c>
      <c r="C395" s="18" t="s">
        <v>317</v>
      </c>
      <c r="D395" s="21" t="s">
        <v>86</v>
      </c>
      <c r="E395" s="25" t="n">
        <v>240</v>
      </c>
      <c r="F395" s="19" t="n">
        <f aca="false">прил_5!G367</f>
        <v>1376.1</v>
      </c>
    </row>
    <row r="396" customFormat="false" ht="15" hidden="false" customHeight="false" outlineLevel="0" collapsed="false">
      <c r="A396" s="17" t="s">
        <v>342</v>
      </c>
      <c r="B396" s="18" t="s">
        <v>48</v>
      </c>
      <c r="C396" s="18" t="s">
        <v>343</v>
      </c>
      <c r="D396" s="18"/>
      <c r="E396" s="18"/>
      <c r="F396" s="19" t="n">
        <f aca="false">F403+F414+F420+F442+F430+F397+F450</f>
        <v>34149.2</v>
      </c>
    </row>
    <row r="397" customFormat="false" ht="30" hidden="false" customHeight="false" outlineLevel="0" collapsed="false">
      <c r="A397" s="20" t="s">
        <v>131</v>
      </c>
      <c r="B397" s="18" t="s">
        <v>48</v>
      </c>
      <c r="C397" s="18" t="s">
        <v>343</v>
      </c>
      <c r="D397" s="21" t="s">
        <v>132</v>
      </c>
      <c r="E397" s="18"/>
      <c r="F397" s="19" t="n">
        <f aca="false">F398</f>
        <v>676</v>
      </c>
    </row>
    <row r="398" customFormat="false" ht="30" hidden="false" customHeight="false" outlineLevel="0" collapsed="false">
      <c r="A398" s="20" t="s">
        <v>133</v>
      </c>
      <c r="B398" s="18" t="s">
        <v>48</v>
      </c>
      <c r="C398" s="18" t="s">
        <v>343</v>
      </c>
      <c r="D398" s="21" t="s">
        <v>134</v>
      </c>
      <c r="E398" s="18"/>
      <c r="F398" s="19" t="n">
        <f aca="false">F399</f>
        <v>676</v>
      </c>
    </row>
    <row r="399" customFormat="false" ht="90" hidden="false" customHeight="false" outlineLevel="0" collapsed="false">
      <c r="A399" s="22" t="s">
        <v>344</v>
      </c>
      <c r="B399" s="18" t="s">
        <v>48</v>
      </c>
      <c r="C399" s="18" t="s">
        <v>343</v>
      </c>
      <c r="D399" s="21" t="s">
        <v>345</v>
      </c>
      <c r="E399" s="18"/>
      <c r="F399" s="19" t="n">
        <f aca="false">F400</f>
        <v>676</v>
      </c>
    </row>
    <row r="400" customFormat="false" ht="60" hidden="false" customHeight="false" outlineLevel="0" collapsed="false">
      <c r="A400" s="22" t="s">
        <v>346</v>
      </c>
      <c r="B400" s="18" t="s">
        <v>48</v>
      </c>
      <c r="C400" s="18" t="s">
        <v>343</v>
      </c>
      <c r="D400" s="21" t="s">
        <v>347</v>
      </c>
      <c r="E400" s="18"/>
      <c r="F400" s="19" t="n">
        <f aca="false">F401</f>
        <v>676</v>
      </c>
    </row>
    <row r="401" customFormat="false" ht="30" hidden="false" customHeight="false" outlineLevel="0" collapsed="false">
      <c r="A401" s="22" t="s">
        <v>43</v>
      </c>
      <c r="B401" s="18" t="s">
        <v>48</v>
      </c>
      <c r="C401" s="18" t="s">
        <v>343</v>
      </c>
      <c r="D401" s="21" t="s">
        <v>347</v>
      </c>
      <c r="E401" s="18" t="s">
        <v>44</v>
      </c>
      <c r="F401" s="19" t="n">
        <f aca="false">F402</f>
        <v>676</v>
      </c>
    </row>
    <row r="402" customFormat="false" ht="30" hidden="false" customHeight="false" outlineLevel="0" collapsed="false">
      <c r="A402" s="22" t="s">
        <v>45</v>
      </c>
      <c r="B402" s="18" t="s">
        <v>48</v>
      </c>
      <c r="C402" s="18" t="s">
        <v>343</v>
      </c>
      <c r="D402" s="21" t="s">
        <v>347</v>
      </c>
      <c r="E402" s="18" t="s">
        <v>46</v>
      </c>
      <c r="F402" s="19" t="n">
        <f aca="false">прил_5!G374</f>
        <v>676</v>
      </c>
    </row>
    <row r="403" customFormat="false" ht="15" hidden="false" customHeight="false" outlineLevel="0" collapsed="false">
      <c r="A403" s="20" t="s">
        <v>57</v>
      </c>
      <c r="B403" s="18" t="s">
        <v>48</v>
      </c>
      <c r="C403" s="18" t="s">
        <v>343</v>
      </c>
      <c r="D403" s="21" t="s">
        <v>58</v>
      </c>
      <c r="E403" s="18"/>
      <c r="F403" s="19" t="n">
        <f aca="false">F404+F409</f>
        <v>10500</v>
      </c>
    </row>
    <row r="404" customFormat="false" ht="15" hidden="false" customHeight="false" outlineLevel="0" collapsed="false">
      <c r="A404" s="20" t="s">
        <v>59</v>
      </c>
      <c r="B404" s="18" t="s">
        <v>48</v>
      </c>
      <c r="C404" s="18" t="s">
        <v>343</v>
      </c>
      <c r="D404" s="21" t="s">
        <v>60</v>
      </c>
      <c r="E404" s="18"/>
      <c r="F404" s="19" t="n">
        <f aca="false">F405</f>
        <v>9000</v>
      </c>
    </row>
    <row r="405" customFormat="false" ht="45" hidden="false" customHeight="false" outlineLevel="0" collapsed="false">
      <c r="A405" s="24" t="s">
        <v>61</v>
      </c>
      <c r="B405" s="18" t="s">
        <v>48</v>
      </c>
      <c r="C405" s="18" t="s">
        <v>343</v>
      </c>
      <c r="D405" s="21" t="s">
        <v>62</v>
      </c>
      <c r="E405" s="18"/>
      <c r="F405" s="19" t="n">
        <f aca="false">F406</f>
        <v>9000</v>
      </c>
    </row>
    <row r="406" customFormat="false" ht="75" hidden="false" customHeight="false" outlineLevel="0" collapsed="false">
      <c r="A406" s="24" t="s">
        <v>63</v>
      </c>
      <c r="B406" s="18" t="s">
        <v>48</v>
      </c>
      <c r="C406" s="18" t="s">
        <v>343</v>
      </c>
      <c r="D406" s="21" t="s">
        <v>64</v>
      </c>
      <c r="E406" s="18"/>
      <c r="F406" s="19" t="n">
        <f aca="false">F407</f>
        <v>9000</v>
      </c>
    </row>
    <row r="407" customFormat="false" ht="30" hidden="false" customHeight="false" outlineLevel="0" collapsed="false">
      <c r="A407" s="22" t="s">
        <v>43</v>
      </c>
      <c r="B407" s="18" t="s">
        <v>48</v>
      </c>
      <c r="C407" s="18" t="s">
        <v>343</v>
      </c>
      <c r="D407" s="21" t="s">
        <v>64</v>
      </c>
      <c r="E407" s="18" t="s">
        <v>44</v>
      </c>
      <c r="F407" s="19" t="n">
        <f aca="false">F408</f>
        <v>9000</v>
      </c>
    </row>
    <row r="408" customFormat="false" ht="30" hidden="false" customHeight="false" outlineLevel="0" collapsed="false">
      <c r="A408" s="22" t="s">
        <v>45</v>
      </c>
      <c r="B408" s="18" t="s">
        <v>48</v>
      </c>
      <c r="C408" s="18" t="s">
        <v>343</v>
      </c>
      <c r="D408" s="21" t="s">
        <v>64</v>
      </c>
      <c r="E408" s="18" t="s">
        <v>46</v>
      </c>
      <c r="F408" s="19" t="n">
        <f aca="false">прил_5!G380</f>
        <v>9000</v>
      </c>
    </row>
    <row r="409" customFormat="false" ht="30" hidden="false" customHeight="false" outlineLevel="0" collapsed="false">
      <c r="A409" s="20" t="s">
        <v>348</v>
      </c>
      <c r="B409" s="18" t="s">
        <v>48</v>
      </c>
      <c r="C409" s="18" t="s">
        <v>343</v>
      </c>
      <c r="D409" s="21" t="s">
        <v>349</v>
      </c>
      <c r="E409" s="18"/>
      <c r="F409" s="19" t="n">
        <f aca="false">F410</f>
        <v>1500</v>
      </c>
    </row>
    <row r="410" customFormat="false" ht="30" hidden="false" customHeight="false" outlineLevel="0" collapsed="false">
      <c r="A410" s="24" t="s">
        <v>350</v>
      </c>
      <c r="B410" s="18" t="s">
        <v>48</v>
      </c>
      <c r="C410" s="18" t="s">
        <v>343</v>
      </c>
      <c r="D410" s="21" t="s">
        <v>351</v>
      </c>
      <c r="E410" s="18"/>
      <c r="F410" s="19" t="n">
        <f aca="false">F411</f>
        <v>1500</v>
      </c>
    </row>
    <row r="411" customFormat="false" ht="15" hidden="false" customHeight="false" outlineLevel="0" collapsed="false">
      <c r="A411" s="23" t="s">
        <v>352</v>
      </c>
      <c r="B411" s="18" t="s">
        <v>48</v>
      </c>
      <c r="C411" s="18" t="s">
        <v>343</v>
      </c>
      <c r="D411" s="21" t="s">
        <v>353</v>
      </c>
      <c r="E411" s="18"/>
      <c r="F411" s="19" t="n">
        <f aca="false">F412</f>
        <v>1500</v>
      </c>
    </row>
    <row r="412" customFormat="false" ht="15" hidden="false" customHeight="false" outlineLevel="0" collapsed="false">
      <c r="A412" s="22" t="s">
        <v>67</v>
      </c>
      <c r="B412" s="18" t="s">
        <v>48</v>
      </c>
      <c r="C412" s="18" t="s">
        <v>343</v>
      </c>
      <c r="D412" s="21" t="s">
        <v>353</v>
      </c>
      <c r="E412" s="18" t="s">
        <v>68</v>
      </c>
      <c r="F412" s="19" t="n">
        <f aca="false">F413</f>
        <v>1500</v>
      </c>
    </row>
    <row r="413" customFormat="false" ht="45" hidden="false" customHeight="false" outlineLevel="0" collapsed="false">
      <c r="A413" s="22" t="s">
        <v>354</v>
      </c>
      <c r="B413" s="18" t="s">
        <v>48</v>
      </c>
      <c r="C413" s="18" t="s">
        <v>343</v>
      </c>
      <c r="D413" s="21" t="s">
        <v>353</v>
      </c>
      <c r="E413" s="18" t="s">
        <v>355</v>
      </c>
      <c r="F413" s="19" t="n">
        <f aca="false">прил_5!G385</f>
        <v>1500</v>
      </c>
    </row>
    <row r="414" customFormat="false" ht="30" hidden="false" customHeight="false" outlineLevel="0" collapsed="false">
      <c r="A414" s="20" t="s">
        <v>21</v>
      </c>
      <c r="B414" s="18" t="s">
        <v>48</v>
      </c>
      <c r="C414" s="18" t="s">
        <v>343</v>
      </c>
      <c r="D414" s="21" t="s">
        <v>22</v>
      </c>
      <c r="E414" s="18"/>
      <c r="F414" s="19" t="n">
        <f aca="false">F415</f>
        <v>1800</v>
      </c>
    </row>
    <row r="415" customFormat="false" ht="15" hidden="false" customHeight="false" outlineLevel="0" collapsed="false">
      <c r="A415" s="20" t="s">
        <v>148</v>
      </c>
      <c r="B415" s="18" t="s">
        <v>48</v>
      </c>
      <c r="C415" s="18" t="s">
        <v>343</v>
      </c>
      <c r="D415" s="21" t="s">
        <v>149</v>
      </c>
      <c r="E415" s="18"/>
      <c r="F415" s="19" t="n">
        <f aca="false">F416</f>
        <v>1800</v>
      </c>
    </row>
    <row r="416" customFormat="false" ht="45" hidden="false" customHeight="false" outlineLevel="0" collapsed="false">
      <c r="A416" s="24" t="s">
        <v>150</v>
      </c>
      <c r="B416" s="18" t="s">
        <v>48</v>
      </c>
      <c r="C416" s="18" t="s">
        <v>343</v>
      </c>
      <c r="D416" s="21" t="s">
        <v>151</v>
      </c>
      <c r="E416" s="18"/>
      <c r="F416" s="19" t="n">
        <f aca="false">F417</f>
        <v>1800</v>
      </c>
    </row>
    <row r="417" customFormat="false" ht="30" hidden="false" customHeight="false" outlineLevel="0" collapsed="false">
      <c r="A417" s="20" t="s">
        <v>356</v>
      </c>
      <c r="B417" s="18" t="s">
        <v>48</v>
      </c>
      <c r="C417" s="18" t="s">
        <v>343</v>
      </c>
      <c r="D417" s="21" t="s">
        <v>357</v>
      </c>
      <c r="E417" s="25"/>
      <c r="F417" s="19" t="n">
        <f aca="false">F418</f>
        <v>1800</v>
      </c>
    </row>
    <row r="418" customFormat="false" ht="30" hidden="false" customHeight="false" outlineLevel="0" collapsed="false">
      <c r="A418" s="22" t="s">
        <v>43</v>
      </c>
      <c r="B418" s="18" t="s">
        <v>48</v>
      </c>
      <c r="C418" s="18" t="s">
        <v>343</v>
      </c>
      <c r="D418" s="21" t="s">
        <v>357</v>
      </c>
      <c r="E418" s="18" t="n">
        <v>200</v>
      </c>
      <c r="F418" s="19" t="n">
        <f aca="false">F419</f>
        <v>1800</v>
      </c>
    </row>
    <row r="419" customFormat="false" ht="30" hidden="false" customHeight="false" outlineLevel="0" collapsed="false">
      <c r="A419" s="22" t="s">
        <v>45</v>
      </c>
      <c r="B419" s="18" t="s">
        <v>48</v>
      </c>
      <c r="C419" s="18" t="s">
        <v>343</v>
      </c>
      <c r="D419" s="21" t="s">
        <v>357</v>
      </c>
      <c r="E419" s="18" t="n">
        <v>240</v>
      </c>
      <c r="F419" s="19" t="n">
        <f aca="false">прил_5!G391</f>
        <v>1800</v>
      </c>
    </row>
    <row r="420" customFormat="false" ht="45" hidden="false" customHeight="false" outlineLevel="0" collapsed="false">
      <c r="A420" s="20" t="s">
        <v>71</v>
      </c>
      <c r="B420" s="18" t="s">
        <v>48</v>
      </c>
      <c r="C420" s="18" t="s">
        <v>343</v>
      </c>
      <c r="D420" s="21" t="s">
        <v>72</v>
      </c>
      <c r="E420" s="18"/>
      <c r="F420" s="19" t="n">
        <f aca="false">F421</f>
        <v>10493</v>
      </c>
    </row>
    <row r="421" customFormat="false" ht="45" hidden="false" customHeight="false" outlineLevel="0" collapsed="false">
      <c r="A421" s="20" t="s">
        <v>73</v>
      </c>
      <c r="B421" s="18" t="s">
        <v>48</v>
      </c>
      <c r="C421" s="18" t="s">
        <v>343</v>
      </c>
      <c r="D421" s="21" t="s">
        <v>74</v>
      </c>
      <c r="E421" s="18"/>
      <c r="F421" s="19" t="n">
        <f aca="false">F422</f>
        <v>10493</v>
      </c>
    </row>
    <row r="422" customFormat="false" ht="45" hidden="false" customHeight="false" outlineLevel="0" collapsed="false">
      <c r="A422" s="23" t="s">
        <v>75</v>
      </c>
      <c r="B422" s="18" t="s">
        <v>48</v>
      </c>
      <c r="C422" s="18" t="s">
        <v>343</v>
      </c>
      <c r="D422" s="21" t="s">
        <v>76</v>
      </c>
      <c r="E422" s="18"/>
      <c r="F422" s="19" t="n">
        <f aca="false">F423</f>
        <v>10493</v>
      </c>
    </row>
    <row r="423" customFormat="false" ht="30" hidden="false" customHeight="false" outlineLevel="0" collapsed="false">
      <c r="A423" s="23" t="s">
        <v>358</v>
      </c>
      <c r="B423" s="18" t="s">
        <v>48</v>
      </c>
      <c r="C423" s="18" t="s">
        <v>343</v>
      </c>
      <c r="D423" s="27" t="s">
        <v>359</v>
      </c>
      <c r="E423" s="19"/>
      <c r="F423" s="19" t="n">
        <f aca="false">F424+F426+F428</f>
        <v>10493</v>
      </c>
    </row>
    <row r="424" customFormat="false" ht="60" hidden="false" customHeight="false" outlineLevel="0" collapsed="false">
      <c r="A424" s="26" t="s">
        <v>29</v>
      </c>
      <c r="B424" s="18" t="s">
        <v>48</v>
      </c>
      <c r="C424" s="18" t="s">
        <v>343</v>
      </c>
      <c r="D424" s="27" t="s">
        <v>359</v>
      </c>
      <c r="E424" s="18" t="n">
        <v>100</v>
      </c>
      <c r="F424" s="19" t="n">
        <f aca="false">F425</f>
        <v>10326</v>
      </c>
    </row>
    <row r="425" customFormat="false" ht="15" hidden="false" customHeight="false" outlineLevel="0" collapsed="false">
      <c r="A425" s="26" t="s">
        <v>123</v>
      </c>
      <c r="B425" s="18" t="s">
        <v>48</v>
      </c>
      <c r="C425" s="18" t="s">
        <v>343</v>
      </c>
      <c r="D425" s="27" t="s">
        <v>359</v>
      </c>
      <c r="E425" s="18" t="n">
        <v>110</v>
      </c>
      <c r="F425" s="19" t="n">
        <f aca="false">прил_5!G397</f>
        <v>10326</v>
      </c>
    </row>
    <row r="426" customFormat="false" ht="30" hidden="false" customHeight="false" outlineLevel="0" collapsed="false">
      <c r="A426" s="22" t="s">
        <v>43</v>
      </c>
      <c r="B426" s="18" t="s">
        <v>48</v>
      </c>
      <c r="C426" s="18" t="s">
        <v>343</v>
      </c>
      <c r="D426" s="27" t="s">
        <v>359</v>
      </c>
      <c r="E426" s="18" t="n">
        <v>200</v>
      </c>
      <c r="F426" s="19" t="n">
        <f aca="false">F427</f>
        <v>143</v>
      </c>
    </row>
    <row r="427" customFormat="false" ht="30" hidden="false" customHeight="false" outlineLevel="0" collapsed="false">
      <c r="A427" s="22" t="s">
        <v>45</v>
      </c>
      <c r="B427" s="18" t="s">
        <v>48</v>
      </c>
      <c r="C427" s="18" t="s">
        <v>343</v>
      </c>
      <c r="D427" s="27" t="s">
        <v>359</v>
      </c>
      <c r="E427" s="18" t="n">
        <v>240</v>
      </c>
      <c r="F427" s="19" t="n">
        <f aca="false">прил_5!G399</f>
        <v>143</v>
      </c>
    </row>
    <row r="428" customFormat="false" ht="15" hidden="false" customHeight="false" outlineLevel="0" collapsed="false">
      <c r="A428" s="22" t="s">
        <v>67</v>
      </c>
      <c r="B428" s="18" t="s">
        <v>48</v>
      </c>
      <c r="C428" s="18" t="s">
        <v>343</v>
      </c>
      <c r="D428" s="27" t="s">
        <v>359</v>
      </c>
      <c r="E428" s="18" t="s">
        <v>68</v>
      </c>
      <c r="F428" s="19" t="n">
        <f aca="false">F429</f>
        <v>24</v>
      </c>
    </row>
    <row r="429" customFormat="false" ht="15" hidden="false" customHeight="false" outlineLevel="0" collapsed="false">
      <c r="A429" s="26" t="s">
        <v>69</v>
      </c>
      <c r="B429" s="18" t="s">
        <v>48</v>
      </c>
      <c r="C429" s="18" t="s">
        <v>343</v>
      </c>
      <c r="D429" s="27" t="s">
        <v>359</v>
      </c>
      <c r="E429" s="18" t="s">
        <v>70</v>
      </c>
      <c r="F429" s="19" t="n">
        <f aca="false">прил_5!G401</f>
        <v>24</v>
      </c>
    </row>
    <row r="430" customFormat="false" ht="15" hidden="false" customHeight="false" outlineLevel="0" collapsed="false">
      <c r="A430" s="20" t="s">
        <v>360</v>
      </c>
      <c r="B430" s="18" t="s">
        <v>48</v>
      </c>
      <c r="C430" s="18" t="s">
        <v>343</v>
      </c>
      <c r="D430" s="21" t="s">
        <v>361</v>
      </c>
      <c r="E430" s="25"/>
      <c r="F430" s="19" t="n">
        <f aca="false">F431</f>
        <v>594</v>
      </c>
    </row>
    <row r="431" customFormat="false" ht="30" hidden="false" customHeight="false" outlineLevel="0" collapsed="false">
      <c r="A431" s="20" t="s">
        <v>362</v>
      </c>
      <c r="B431" s="18" t="s">
        <v>48</v>
      </c>
      <c r="C431" s="18" t="s">
        <v>343</v>
      </c>
      <c r="D431" s="21" t="s">
        <v>363</v>
      </c>
      <c r="E431" s="18"/>
      <c r="F431" s="19" t="n">
        <f aca="false">F432+F438</f>
        <v>594</v>
      </c>
    </row>
    <row r="432" customFormat="false" ht="60" hidden="false" customHeight="false" outlineLevel="0" collapsed="false">
      <c r="A432" s="20" t="s">
        <v>364</v>
      </c>
      <c r="B432" s="18" t="s">
        <v>48</v>
      </c>
      <c r="C432" s="18" t="s">
        <v>343</v>
      </c>
      <c r="D432" s="21" t="s">
        <v>365</v>
      </c>
      <c r="E432" s="18"/>
      <c r="F432" s="19" t="n">
        <f aca="false">F433</f>
        <v>474</v>
      </c>
    </row>
    <row r="433" customFormat="false" ht="150" hidden="false" customHeight="false" outlineLevel="0" collapsed="false">
      <c r="A433" s="23" t="s">
        <v>366</v>
      </c>
      <c r="B433" s="18" t="s">
        <v>48</v>
      </c>
      <c r="C433" s="18" t="s">
        <v>343</v>
      </c>
      <c r="D433" s="21" t="s">
        <v>367</v>
      </c>
      <c r="E433" s="18"/>
      <c r="F433" s="19" t="n">
        <f aca="false">F434+F436</f>
        <v>474</v>
      </c>
    </row>
    <row r="434" customFormat="false" ht="60" hidden="false" customHeight="false" outlineLevel="0" collapsed="false">
      <c r="A434" s="22" t="s">
        <v>29</v>
      </c>
      <c r="B434" s="18" t="s">
        <v>48</v>
      </c>
      <c r="C434" s="18" t="s">
        <v>343</v>
      </c>
      <c r="D434" s="21" t="s">
        <v>367</v>
      </c>
      <c r="E434" s="18" t="n">
        <v>100</v>
      </c>
      <c r="F434" s="19" t="n">
        <f aca="false">F435</f>
        <v>372.9</v>
      </c>
    </row>
    <row r="435" customFormat="false" ht="30" hidden="false" customHeight="false" outlineLevel="0" collapsed="false">
      <c r="A435" s="22" t="s">
        <v>31</v>
      </c>
      <c r="B435" s="18" t="s">
        <v>48</v>
      </c>
      <c r="C435" s="18" t="s">
        <v>343</v>
      </c>
      <c r="D435" s="21" t="s">
        <v>367</v>
      </c>
      <c r="E435" s="18" t="n">
        <v>120</v>
      </c>
      <c r="F435" s="19" t="n">
        <f aca="false">прил_5!G407</f>
        <v>372.9</v>
      </c>
    </row>
    <row r="436" customFormat="false" ht="30" hidden="false" customHeight="false" outlineLevel="0" collapsed="false">
      <c r="A436" s="22" t="s">
        <v>43</v>
      </c>
      <c r="B436" s="18" t="s">
        <v>48</v>
      </c>
      <c r="C436" s="18" t="s">
        <v>343</v>
      </c>
      <c r="D436" s="21" t="s">
        <v>367</v>
      </c>
      <c r="E436" s="18" t="n">
        <v>200</v>
      </c>
      <c r="F436" s="19" t="n">
        <f aca="false">F437</f>
        <v>101.1</v>
      </c>
    </row>
    <row r="437" customFormat="false" ht="30" hidden="false" customHeight="false" outlineLevel="0" collapsed="false">
      <c r="A437" s="22" t="s">
        <v>45</v>
      </c>
      <c r="B437" s="18" t="s">
        <v>48</v>
      </c>
      <c r="C437" s="18" t="s">
        <v>343</v>
      </c>
      <c r="D437" s="21" t="s">
        <v>367</v>
      </c>
      <c r="E437" s="18" t="n">
        <v>240</v>
      </c>
      <c r="F437" s="19" t="n">
        <f aca="false">прил_5!G409</f>
        <v>101.1</v>
      </c>
    </row>
    <row r="438" customFormat="false" ht="45" hidden="false" customHeight="false" outlineLevel="0" collapsed="false">
      <c r="A438" s="35" t="s">
        <v>368</v>
      </c>
      <c r="B438" s="18" t="s">
        <v>48</v>
      </c>
      <c r="C438" s="18" t="s">
        <v>343</v>
      </c>
      <c r="D438" s="21" t="s">
        <v>369</v>
      </c>
      <c r="E438" s="18"/>
      <c r="F438" s="19" t="n">
        <f aca="false">F439</f>
        <v>120</v>
      </c>
    </row>
    <row r="439" customFormat="false" ht="30" hidden="false" customHeight="false" outlineLevel="0" collapsed="false">
      <c r="A439" s="41" t="s">
        <v>370</v>
      </c>
      <c r="B439" s="18" t="s">
        <v>48</v>
      </c>
      <c r="C439" s="18" t="s">
        <v>343</v>
      </c>
      <c r="D439" s="21" t="s">
        <v>371</v>
      </c>
      <c r="E439" s="18"/>
      <c r="F439" s="19" t="n">
        <f aca="false">F440</f>
        <v>120</v>
      </c>
    </row>
    <row r="440" customFormat="false" ht="30" hidden="false" customHeight="false" outlineLevel="0" collapsed="false">
      <c r="A440" s="22" t="s">
        <v>43</v>
      </c>
      <c r="B440" s="18" t="s">
        <v>48</v>
      </c>
      <c r="C440" s="18" t="s">
        <v>343</v>
      </c>
      <c r="D440" s="21" t="s">
        <v>371</v>
      </c>
      <c r="E440" s="18" t="n">
        <v>200</v>
      </c>
      <c r="F440" s="19" t="n">
        <f aca="false">F441</f>
        <v>120</v>
      </c>
    </row>
    <row r="441" customFormat="false" ht="30" hidden="false" customHeight="false" outlineLevel="0" collapsed="false">
      <c r="A441" s="22" t="s">
        <v>45</v>
      </c>
      <c r="B441" s="18" t="s">
        <v>48</v>
      </c>
      <c r="C441" s="18" t="s">
        <v>343</v>
      </c>
      <c r="D441" s="21" t="s">
        <v>371</v>
      </c>
      <c r="E441" s="18" t="n">
        <v>240</v>
      </c>
      <c r="F441" s="19" t="n">
        <f aca="false">прил_5!G413</f>
        <v>120</v>
      </c>
    </row>
    <row r="442" customFormat="false" ht="30" hidden="false" customHeight="false" outlineLevel="0" collapsed="false">
      <c r="A442" s="20" t="s">
        <v>372</v>
      </c>
      <c r="B442" s="18" t="s">
        <v>48</v>
      </c>
      <c r="C442" s="18" t="s">
        <v>343</v>
      </c>
      <c r="D442" s="21" t="s">
        <v>373</v>
      </c>
      <c r="E442" s="18"/>
      <c r="F442" s="19" t="n">
        <f aca="false">F443</f>
        <v>10079</v>
      </c>
    </row>
    <row r="443" customFormat="false" ht="15" hidden="false" customHeight="false" outlineLevel="0" collapsed="false">
      <c r="A443" s="20" t="s">
        <v>143</v>
      </c>
      <c r="B443" s="18" t="s">
        <v>48</v>
      </c>
      <c r="C443" s="18" t="s">
        <v>343</v>
      </c>
      <c r="D443" s="21" t="s">
        <v>374</v>
      </c>
      <c r="E443" s="25"/>
      <c r="F443" s="19" t="n">
        <f aca="false">F444</f>
        <v>10079</v>
      </c>
    </row>
    <row r="444" customFormat="false" ht="30" hidden="false" customHeight="false" outlineLevel="0" collapsed="false">
      <c r="A444" s="20" t="s">
        <v>25</v>
      </c>
      <c r="B444" s="18" t="s">
        <v>48</v>
      </c>
      <c r="C444" s="18" t="s">
        <v>343</v>
      </c>
      <c r="D444" s="21" t="s">
        <v>375</v>
      </c>
      <c r="E444" s="25"/>
      <c r="F444" s="19" t="n">
        <f aca="false">F445</f>
        <v>10079</v>
      </c>
    </row>
    <row r="445" customFormat="false" ht="30" hidden="false" customHeight="false" outlineLevel="0" collapsed="false">
      <c r="A445" s="42" t="s">
        <v>376</v>
      </c>
      <c r="B445" s="18" t="s">
        <v>48</v>
      </c>
      <c r="C445" s="18" t="s">
        <v>343</v>
      </c>
      <c r="D445" s="21" t="s">
        <v>377</v>
      </c>
      <c r="E445" s="25"/>
      <c r="F445" s="19" t="n">
        <f aca="false">F446+F448</f>
        <v>10079</v>
      </c>
    </row>
    <row r="446" customFormat="false" ht="60" hidden="false" customHeight="false" outlineLevel="0" collapsed="false">
      <c r="A446" s="26" t="s">
        <v>29</v>
      </c>
      <c r="B446" s="18" t="s">
        <v>48</v>
      </c>
      <c r="C446" s="18" t="s">
        <v>343</v>
      </c>
      <c r="D446" s="21" t="s">
        <v>377</v>
      </c>
      <c r="E446" s="25" t="n">
        <v>100</v>
      </c>
      <c r="F446" s="19" t="n">
        <f aca="false">F447</f>
        <v>9884</v>
      </c>
    </row>
    <row r="447" customFormat="false" ht="15" hidden="false" customHeight="false" outlineLevel="0" collapsed="false">
      <c r="A447" s="26" t="s">
        <v>123</v>
      </c>
      <c r="B447" s="18" t="s">
        <v>48</v>
      </c>
      <c r="C447" s="18" t="s">
        <v>343</v>
      </c>
      <c r="D447" s="21" t="s">
        <v>377</v>
      </c>
      <c r="E447" s="25" t="n">
        <v>110</v>
      </c>
      <c r="F447" s="19" t="n">
        <f aca="false">прил_5!G419</f>
        <v>9884</v>
      </c>
    </row>
    <row r="448" customFormat="false" ht="30" hidden="false" customHeight="false" outlineLevel="0" collapsed="false">
      <c r="A448" s="22" t="s">
        <v>43</v>
      </c>
      <c r="B448" s="18" t="s">
        <v>48</v>
      </c>
      <c r="C448" s="18" t="s">
        <v>343</v>
      </c>
      <c r="D448" s="21" t="s">
        <v>377</v>
      </c>
      <c r="E448" s="25" t="n">
        <v>200</v>
      </c>
      <c r="F448" s="19" t="n">
        <f aca="false">F449</f>
        <v>195</v>
      </c>
    </row>
    <row r="449" customFormat="false" ht="30" hidden="false" customHeight="false" outlineLevel="0" collapsed="false">
      <c r="A449" s="22" t="s">
        <v>45</v>
      </c>
      <c r="B449" s="18" t="s">
        <v>48</v>
      </c>
      <c r="C449" s="18" t="s">
        <v>343</v>
      </c>
      <c r="D449" s="21" t="s">
        <v>377</v>
      </c>
      <c r="E449" s="25" t="n">
        <v>240</v>
      </c>
      <c r="F449" s="19" t="n">
        <f aca="false">прил_5!G421</f>
        <v>195</v>
      </c>
    </row>
    <row r="450" customFormat="false" ht="15" hidden="false" customHeight="false" outlineLevel="0" collapsed="false">
      <c r="A450" s="20" t="s">
        <v>83</v>
      </c>
      <c r="B450" s="18" t="s">
        <v>48</v>
      </c>
      <c r="C450" s="18" t="s">
        <v>343</v>
      </c>
      <c r="D450" s="21" t="s">
        <v>84</v>
      </c>
      <c r="E450" s="19"/>
      <c r="F450" s="19" t="n">
        <f aca="false">F451</f>
        <v>7.2</v>
      </c>
    </row>
    <row r="451" customFormat="false" ht="15" hidden="false" customHeight="false" outlineLevel="0" collapsed="false">
      <c r="A451" s="20" t="s">
        <v>85</v>
      </c>
      <c r="B451" s="18" t="s">
        <v>48</v>
      </c>
      <c r="C451" s="18" t="s">
        <v>343</v>
      </c>
      <c r="D451" s="21" t="s">
        <v>86</v>
      </c>
      <c r="E451" s="18"/>
      <c r="F451" s="19" t="n">
        <f aca="false">F452</f>
        <v>7.2</v>
      </c>
    </row>
    <row r="452" customFormat="false" ht="30" hidden="false" customHeight="false" outlineLevel="0" collapsed="false">
      <c r="A452" s="22" t="s">
        <v>43</v>
      </c>
      <c r="B452" s="18" t="s">
        <v>48</v>
      </c>
      <c r="C452" s="18" t="s">
        <v>343</v>
      </c>
      <c r="D452" s="21" t="s">
        <v>86</v>
      </c>
      <c r="E452" s="18" t="s">
        <v>44</v>
      </c>
      <c r="F452" s="19" t="n">
        <f aca="false">F453</f>
        <v>7.2</v>
      </c>
    </row>
    <row r="453" customFormat="false" ht="30" hidden="false" customHeight="false" outlineLevel="0" collapsed="false">
      <c r="A453" s="22" t="s">
        <v>45</v>
      </c>
      <c r="B453" s="18" t="s">
        <v>48</v>
      </c>
      <c r="C453" s="18" t="s">
        <v>343</v>
      </c>
      <c r="D453" s="21" t="s">
        <v>86</v>
      </c>
      <c r="E453" s="18" t="s">
        <v>46</v>
      </c>
      <c r="F453" s="19" t="n">
        <f aca="false">прил_5!G425</f>
        <v>7.2</v>
      </c>
    </row>
    <row r="454" customFormat="false" ht="15.6" hidden="false" customHeight="false" outlineLevel="0" collapsed="false">
      <c r="A454" s="14" t="s">
        <v>378</v>
      </c>
      <c r="B454" s="15" t="s">
        <v>264</v>
      </c>
      <c r="C454" s="15"/>
      <c r="D454" s="15"/>
      <c r="E454" s="15"/>
      <c r="F454" s="16" t="n">
        <f aca="false">F455+F462+F489+F549</f>
        <v>376999.2</v>
      </c>
    </row>
    <row r="455" customFormat="false" ht="15" hidden="false" customHeight="false" outlineLevel="0" collapsed="false">
      <c r="A455" s="17" t="s">
        <v>379</v>
      </c>
      <c r="B455" s="18" t="s">
        <v>264</v>
      </c>
      <c r="C455" s="18" t="s">
        <v>18</v>
      </c>
      <c r="D455" s="18"/>
      <c r="E455" s="18"/>
      <c r="F455" s="19" t="n">
        <f aca="false">F456</f>
        <v>5044.5</v>
      </c>
    </row>
    <row r="456" customFormat="false" ht="30" hidden="false" customHeight="false" outlineLevel="0" collapsed="false">
      <c r="A456" s="20" t="s">
        <v>300</v>
      </c>
      <c r="B456" s="18" t="s">
        <v>264</v>
      </c>
      <c r="C456" s="18" t="s">
        <v>18</v>
      </c>
      <c r="D456" s="21" t="s">
        <v>301</v>
      </c>
      <c r="E456" s="18"/>
      <c r="F456" s="19" t="n">
        <f aca="false">F457</f>
        <v>5044.5</v>
      </c>
    </row>
    <row r="457" customFormat="false" ht="30" hidden="false" customHeight="false" outlineLevel="0" collapsed="false">
      <c r="A457" s="20" t="s">
        <v>380</v>
      </c>
      <c r="B457" s="18" t="s">
        <v>264</v>
      </c>
      <c r="C457" s="18" t="s">
        <v>18</v>
      </c>
      <c r="D457" s="21" t="s">
        <v>381</v>
      </c>
      <c r="E457" s="18"/>
      <c r="F457" s="19" t="n">
        <f aca="false">F458</f>
        <v>5044.5</v>
      </c>
    </row>
    <row r="458" customFormat="false" ht="30" hidden="false" customHeight="false" outlineLevel="0" collapsed="false">
      <c r="A458" s="24" t="s">
        <v>382</v>
      </c>
      <c r="B458" s="18" t="s">
        <v>264</v>
      </c>
      <c r="C458" s="18" t="s">
        <v>18</v>
      </c>
      <c r="D458" s="21" t="s">
        <v>383</v>
      </c>
      <c r="E458" s="18"/>
      <c r="F458" s="19" t="n">
        <f aca="false">F459</f>
        <v>5044.5</v>
      </c>
    </row>
    <row r="459" customFormat="false" ht="15" hidden="false" customHeight="false" outlineLevel="0" collapsed="false">
      <c r="A459" s="24" t="s">
        <v>384</v>
      </c>
      <c r="B459" s="18" t="s">
        <v>264</v>
      </c>
      <c r="C459" s="18" t="s">
        <v>18</v>
      </c>
      <c r="D459" s="21" t="s">
        <v>385</v>
      </c>
      <c r="E459" s="25"/>
      <c r="F459" s="19" t="n">
        <f aca="false">F460</f>
        <v>5044.5</v>
      </c>
    </row>
    <row r="460" customFormat="false" ht="15" hidden="false" customHeight="false" outlineLevel="0" collapsed="false">
      <c r="A460" s="26" t="s">
        <v>67</v>
      </c>
      <c r="B460" s="18" t="s">
        <v>264</v>
      </c>
      <c r="C460" s="18" t="s">
        <v>18</v>
      </c>
      <c r="D460" s="21" t="s">
        <v>385</v>
      </c>
      <c r="E460" s="18" t="n">
        <v>800</v>
      </c>
      <c r="F460" s="19" t="n">
        <f aca="false">F461</f>
        <v>5044.5</v>
      </c>
    </row>
    <row r="461" customFormat="false" ht="45" hidden="false" customHeight="false" outlineLevel="0" collapsed="false">
      <c r="A461" s="26" t="s">
        <v>386</v>
      </c>
      <c r="B461" s="18" t="s">
        <v>264</v>
      </c>
      <c r="C461" s="18" t="s">
        <v>18</v>
      </c>
      <c r="D461" s="21" t="s">
        <v>385</v>
      </c>
      <c r="E461" s="18" t="n">
        <v>810</v>
      </c>
      <c r="F461" s="19" t="n">
        <f aca="false">прил_5!G433</f>
        <v>5044.5</v>
      </c>
    </row>
    <row r="462" customFormat="false" ht="15" hidden="false" customHeight="false" outlineLevel="0" collapsed="false">
      <c r="A462" s="26" t="s">
        <v>387</v>
      </c>
      <c r="B462" s="18" t="s">
        <v>264</v>
      </c>
      <c r="C462" s="18" t="s">
        <v>20</v>
      </c>
      <c r="D462" s="18"/>
      <c r="E462" s="18"/>
      <c r="F462" s="19" t="n">
        <f aca="false">F463+F479+F485</f>
        <v>186907.4</v>
      </c>
    </row>
    <row r="463" customFormat="false" ht="30" hidden="false" customHeight="false" outlineLevel="0" collapsed="false">
      <c r="A463" s="20" t="s">
        <v>388</v>
      </c>
      <c r="B463" s="18" t="s">
        <v>264</v>
      </c>
      <c r="C463" s="18" t="s">
        <v>20</v>
      </c>
      <c r="D463" s="21" t="s">
        <v>389</v>
      </c>
      <c r="E463" s="18"/>
      <c r="F463" s="19" t="n">
        <f aca="false">F464+F469+F474</f>
        <v>177065.4</v>
      </c>
    </row>
    <row r="464" customFormat="false" ht="15" hidden="false" customHeight="false" outlineLevel="0" collapsed="false">
      <c r="A464" s="20" t="s">
        <v>390</v>
      </c>
      <c r="B464" s="18" t="s">
        <v>264</v>
      </c>
      <c r="C464" s="18" t="s">
        <v>20</v>
      </c>
      <c r="D464" s="21" t="s">
        <v>391</v>
      </c>
      <c r="E464" s="18"/>
      <c r="F464" s="19" t="n">
        <f aca="false">F465</f>
        <v>175289.8</v>
      </c>
    </row>
    <row r="465" customFormat="false" ht="15" hidden="false" customHeight="false" outlineLevel="0" collapsed="false">
      <c r="A465" s="24" t="s">
        <v>392</v>
      </c>
      <c r="B465" s="18" t="s">
        <v>264</v>
      </c>
      <c r="C465" s="18" t="s">
        <v>20</v>
      </c>
      <c r="D465" s="21" t="s">
        <v>393</v>
      </c>
      <c r="E465" s="18"/>
      <c r="F465" s="19" t="n">
        <f aca="false">F466</f>
        <v>175289.8</v>
      </c>
    </row>
    <row r="466" customFormat="false" ht="30" hidden="false" customHeight="false" outlineLevel="0" collapsed="false">
      <c r="A466" s="24" t="s">
        <v>394</v>
      </c>
      <c r="B466" s="18" t="s">
        <v>264</v>
      </c>
      <c r="C466" s="18" t="s">
        <v>20</v>
      </c>
      <c r="D466" s="21" t="s">
        <v>395</v>
      </c>
      <c r="E466" s="18"/>
      <c r="F466" s="19" t="n">
        <f aca="false">F467</f>
        <v>175289.8</v>
      </c>
    </row>
    <row r="467" customFormat="false" ht="30" hidden="false" customHeight="false" outlineLevel="0" collapsed="false">
      <c r="A467" s="22" t="s">
        <v>396</v>
      </c>
      <c r="B467" s="18" t="s">
        <v>264</v>
      </c>
      <c r="C467" s="18" t="s">
        <v>20</v>
      </c>
      <c r="D467" s="21" t="s">
        <v>395</v>
      </c>
      <c r="E467" s="18" t="s">
        <v>397</v>
      </c>
      <c r="F467" s="19" t="n">
        <f aca="false">F468</f>
        <v>175289.8</v>
      </c>
    </row>
    <row r="468" customFormat="false" ht="15" hidden="false" customHeight="false" outlineLevel="0" collapsed="false">
      <c r="A468" s="22" t="s">
        <v>398</v>
      </c>
      <c r="B468" s="18" t="s">
        <v>264</v>
      </c>
      <c r="C468" s="18" t="s">
        <v>20</v>
      </c>
      <c r="D468" s="21" t="s">
        <v>395</v>
      </c>
      <c r="E468" s="18" t="s">
        <v>399</v>
      </c>
      <c r="F468" s="19" t="n">
        <f aca="false">прил_5!G440</f>
        <v>175289.8</v>
      </c>
    </row>
    <row r="469" customFormat="false" ht="30" hidden="false" customHeight="false" outlineLevel="0" collapsed="false">
      <c r="A469" s="20" t="s">
        <v>400</v>
      </c>
      <c r="B469" s="18" t="s">
        <v>264</v>
      </c>
      <c r="C469" s="18" t="s">
        <v>20</v>
      </c>
      <c r="D469" s="21" t="s">
        <v>401</v>
      </c>
      <c r="E469" s="18"/>
      <c r="F469" s="19" t="n">
        <f aca="false">F470</f>
        <v>1575.6</v>
      </c>
    </row>
    <row r="470" customFormat="false" ht="60" hidden="false" customHeight="false" outlineLevel="0" collapsed="false">
      <c r="A470" s="24" t="s">
        <v>402</v>
      </c>
      <c r="B470" s="18" t="s">
        <v>264</v>
      </c>
      <c r="C470" s="18" t="s">
        <v>20</v>
      </c>
      <c r="D470" s="21" t="s">
        <v>403</v>
      </c>
      <c r="E470" s="25"/>
      <c r="F470" s="19" t="n">
        <f aca="false">F471</f>
        <v>1575.6</v>
      </c>
    </row>
    <row r="471" customFormat="false" ht="45" hidden="false" customHeight="false" outlineLevel="0" collapsed="false">
      <c r="A471" s="23" t="s">
        <v>404</v>
      </c>
      <c r="B471" s="18" t="s">
        <v>264</v>
      </c>
      <c r="C471" s="18" t="s">
        <v>20</v>
      </c>
      <c r="D471" s="21" t="s">
        <v>405</v>
      </c>
      <c r="E471" s="25"/>
      <c r="F471" s="19" t="n">
        <f aca="false">F472</f>
        <v>1575.6</v>
      </c>
    </row>
    <row r="472" customFormat="false" ht="30" hidden="false" customHeight="false" outlineLevel="0" collapsed="false">
      <c r="A472" s="22" t="s">
        <v>43</v>
      </c>
      <c r="B472" s="18" t="s">
        <v>264</v>
      </c>
      <c r="C472" s="18" t="s">
        <v>20</v>
      </c>
      <c r="D472" s="21" t="s">
        <v>405</v>
      </c>
      <c r="E472" s="18" t="s">
        <v>44</v>
      </c>
      <c r="F472" s="19" t="n">
        <f aca="false">F473</f>
        <v>1575.6</v>
      </c>
    </row>
    <row r="473" customFormat="false" ht="30" hidden="false" customHeight="false" outlineLevel="0" collapsed="false">
      <c r="A473" s="22" t="s">
        <v>45</v>
      </c>
      <c r="B473" s="18" t="s">
        <v>264</v>
      </c>
      <c r="C473" s="18" t="s">
        <v>20</v>
      </c>
      <c r="D473" s="21" t="s">
        <v>405</v>
      </c>
      <c r="E473" s="18" t="s">
        <v>46</v>
      </c>
      <c r="F473" s="19" t="n">
        <f aca="false">прил_5!G445</f>
        <v>1575.6</v>
      </c>
    </row>
    <row r="474" customFormat="false" ht="30" hidden="false" customHeight="false" outlineLevel="0" collapsed="false">
      <c r="A474" s="22" t="s">
        <v>406</v>
      </c>
      <c r="B474" s="18" t="s">
        <v>264</v>
      </c>
      <c r="C474" s="18" t="s">
        <v>20</v>
      </c>
      <c r="D474" s="21" t="s">
        <v>407</v>
      </c>
      <c r="E474" s="18"/>
      <c r="F474" s="19" t="n">
        <f aca="false">F475</f>
        <v>200</v>
      </c>
    </row>
    <row r="475" customFormat="false" ht="30" hidden="false" customHeight="false" outlineLevel="0" collapsed="false">
      <c r="A475" s="22" t="s">
        <v>408</v>
      </c>
      <c r="B475" s="18" t="s">
        <v>264</v>
      </c>
      <c r="C475" s="18" t="s">
        <v>20</v>
      </c>
      <c r="D475" s="21" t="s">
        <v>409</v>
      </c>
      <c r="E475" s="18"/>
      <c r="F475" s="19" t="n">
        <f aca="false">F476</f>
        <v>200</v>
      </c>
    </row>
    <row r="476" customFormat="false" ht="45" hidden="false" customHeight="false" outlineLevel="0" collapsed="false">
      <c r="A476" s="22" t="s">
        <v>410</v>
      </c>
      <c r="B476" s="18" t="s">
        <v>264</v>
      </c>
      <c r="C476" s="18" t="s">
        <v>20</v>
      </c>
      <c r="D476" s="21" t="s">
        <v>411</v>
      </c>
      <c r="E476" s="18"/>
      <c r="F476" s="19" t="n">
        <f aca="false">F477</f>
        <v>200</v>
      </c>
    </row>
    <row r="477" customFormat="false" ht="30" hidden="false" customHeight="false" outlineLevel="0" collapsed="false">
      <c r="A477" s="22" t="s">
        <v>43</v>
      </c>
      <c r="B477" s="18" t="s">
        <v>264</v>
      </c>
      <c r="C477" s="18" t="s">
        <v>20</v>
      </c>
      <c r="D477" s="21" t="s">
        <v>411</v>
      </c>
      <c r="E477" s="18" t="s">
        <v>44</v>
      </c>
      <c r="F477" s="19" t="n">
        <f aca="false">F478</f>
        <v>200</v>
      </c>
    </row>
    <row r="478" customFormat="false" ht="30" hidden="false" customHeight="false" outlineLevel="0" collapsed="false">
      <c r="A478" s="22" t="s">
        <v>45</v>
      </c>
      <c r="B478" s="18" t="s">
        <v>264</v>
      </c>
      <c r="C478" s="18" t="s">
        <v>20</v>
      </c>
      <c r="D478" s="21" t="s">
        <v>411</v>
      </c>
      <c r="E478" s="18" t="s">
        <v>46</v>
      </c>
      <c r="F478" s="19" t="n">
        <f aca="false">прил_5!G450</f>
        <v>200</v>
      </c>
    </row>
    <row r="479" customFormat="false" ht="15" hidden="false" customHeight="false" outlineLevel="0" collapsed="false">
      <c r="A479" s="20" t="s">
        <v>57</v>
      </c>
      <c r="B479" s="18" t="s">
        <v>264</v>
      </c>
      <c r="C479" s="18" t="s">
        <v>20</v>
      </c>
      <c r="D479" s="21" t="s">
        <v>58</v>
      </c>
      <c r="E479" s="18"/>
      <c r="F479" s="19" t="n">
        <f aca="false">F480</f>
        <v>8400</v>
      </c>
    </row>
    <row r="480" customFormat="false" ht="15" hidden="false" customHeight="false" outlineLevel="0" collapsed="false">
      <c r="A480" s="20" t="s">
        <v>59</v>
      </c>
      <c r="B480" s="18" t="s">
        <v>264</v>
      </c>
      <c r="C480" s="18" t="s">
        <v>20</v>
      </c>
      <c r="D480" s="21" t="s">
        <v>60</v>
      </c>
      <c r="E480" s="18"/>
      <c r="F480" s="19" t="n">
        <f aca="false">F481</f>
        <v>8400</v>
      </c>
    </row>
    <row r="481" customFormat="false" ht="45" hidden="false" customHeight="false" outlineLevel="0" collapsed="false">
      <c r="A481" s="24" t="s">
        <v>61</v>
      </c>
      <c r="B481" s="18" t="s">
        <v>264</v>
      </c>
      <c r="C481" s="18" t="s">
        <v>20</v>
      </c>
      <c r="D481" s="21" t="s">
        <v>62</v>
      </c>
      <c r="E481" s="18"/>
      <c r="F481" s="19" t="n">
        <f aca="false">F482</f>
        <v>8400</v>
      </c>
    </row>
    <row r="482" customFormat="false" ht="75" hidden="false" customHeight="false" outlineLevel="0" collapsed="false">
      <c r="A482" s="24" t="s">
        <v>63</v>
      </c>
      <c r="B482" s="18" t="s">
        <v>264</v>
      </c>
      <c r="C482" s="18" t="s">
        <v>20</v>
      </c>
      <c r="D482" s="21" t="s">
        <v>64</v>
      </c>
      <c r="E482" s="18"/>
      <c r="F482" s="19" t="n">
        <f aca="false">F483</f>
        <v>8400</v>
      </c>
    </row>
    <row r="483" customFormat="false" ht="30" hidden="false" customHeight="false" outlineLevel="0" collapsed="false">
      <c r="A483" s="22" t="s">
        <v>43</v>
      </c>
      <c r="B483" s="18" t="s">
        <v>264</v>
      </c>
      <c r="C483" s="18" t="s">
        <v>20</v>
      </c>
      <c r="D483" s="21" t="s">
        <v>64</v>
      </c>
      <c r="E483" s="18" t="s">
        <v>44</v>
      </c>
      <c r="F483" s="19" t="n">
        <f aca="false">F484</f>
        <v>8400</v>
      </c>
    </row>
    <row r="484" customFormat="false" ht="30" hidden="false" customHeight="false" outlineLevel="0" collapsed="false">
      <c r="A484" s="22" t="s">
        <v>45</v>
      </c>
      <c r="B484" s="18" t="s">
        <v>264</v>
      </c>
      <c r="C484" s="18" t="s">
        <v>20</v>
      </c>
      <c r="D484" s="21" t="s">
        <v>64</v>
      </c>
      <c r="E484" s="18" t="s">
        <v>46</v>
      </c>
      <c r="F484" s="19" t="n">
        <f aca="false">прил_5!G456</f>
        <v>8400</v>
      </c>
    </row>
    <row r="485" customFormat="false" ht="15" hidden="false" customHeight="false" outlineLevel="0" collapsed="false">
      <c r="A485" s="20" t="s">
        <v>83</v>
      </c>
      <c r="B485" s="18" t="s">
        <v>264</v>
      </c>
      <c r="C485" s="18" t="s">
        <v>20</v>
      </c>
      <c r="D485" s="21" t="s">
        <v>84</v>
      </c>
      <c r="E485" s="18"/>
      <c r="F485" s="19" t="n">
        <f aca="false">F486</f>
        <v>1442</v>
      </c>
    </row>
    <row r="486" customFormat="false" ht="15" hidden="false" customHeight="false" outlineLevel="0" collapsed="false">
      <c r="A486" s="20" t="s">
        <v>85</v>
      </c>
      <c r="B486" s="18" t="s">
        <v>264</v>
      </c>
      <c r="C486" s="18" t="s">
        <v>20</v>
      </c>
      <c r="D486" s="21" t="s">
        <v>86</v>
      </c>
      <c r="E486" s="18"/>
      <c r="F486" s="19" t="n">
        <f aca="false">F487</f>
        <v>1442</v>
      </c>
    </row>
    <row r="487" customFormat="false" ht="30" hidden="false" customHeight="false" outlineLevel="0" collapsed="false">
      <c r="A487" s="22" t="s">
        <v>43</v>
      </c>
      <c r="B487" s="18" t="s">
        <v>264</v>
      </c>
      <c r="C487" s="18" t="s">
        <v>20</v>
      </c>
      <c r="D487" s="21" t="s">
        <v>86</v>
      </c>
      <c r="E487" s="25" t="n">
        <v>200</v>
      </c>
      <c r="F487" s="19" t="n">
        <f aca="false">F488</f>
        <v>1442</v>
      </c>
    </row>
    <row r="488" customFormat="false" ht="30" hidden="false" customHeight="false" outlineLevel="0" collapsed="false">
      <c r="A488" s="22" t="s">
        <v>45</v>
      </c>
      <c r="B488" s="18" t="s">
        <v>264</v>
      </c>
      <c r="C488" s="18" t="s">
        <v>20</v>
      </c>
      <c r="D488" s="21" t="s">
        <v>86</v>
      </c>
      <c r="E488" s="25" t="n">
        <v>240</v>
      </c>
      <c r="F488" s="19" t="n">
        <f aca="false">прил_5!G460</f>
        <v>1442</v>
      </c>
    </row>
    <row r="489" customFormat="false" ht="15" hidden="false" customHeight="false" outlineLevel="0" collapsed="false">
      <c r="A489" s="17" t="s">
        <v>412</v>
      </c>
      <c r="B489" s="18" t="s">
        <v>264</v>
      </c>
      <c r="C489" s="18" t="s">
        <v>34</v>
      </c>
      <c r="D489" s="18"/>
      <c r="E489" s="18"/>
      <c r="F489" s="19" t="n">
        <f aca="false">F496+F501+F490+F540</f>
        <v>133489.3</v>
      </c>
    </row>
    <row r="490" customFormat="false" ht="30" hidden="false" customHeight="false" outlineLevel="0" collapsed="false">
      <c r="A490" s="20" t="s">
        <v>131</v>
      </c>
      <c r="B490" s="18" t="s">
        <v>264</v>
      </c>
      <c r="C490" s="18" t="s">
        <v>34</v>
      </c>
      <c r="D490" s="21" t="s">
        <v>132</v>
      </c>
      <c r="E490" s="18"/>
      <c r="F490" s="19" t="n">
        <f aca="false">F491</f>
        <v>4938</v>
      </c>
    </row>
    <row r="491" customFormat="false" ht="30" hidden="false" customHeight="false" outlineLevel="0" collapsed="false">
      <c r="A491" s="20" t="s">
        <v>133</v>
      </c>
      <c r="B491" s="18" t="s">
        <v>264</v>
      </c>
      <c r="C491" s="18" t="s">
        <v>34</v>
      </c>
      <c r="D491" s="21" t="s">
        <v>134</v>
      </c>
      <c r="E491" s="18"/>
      <c r="F491" s="19" t="n">
        <f aca="false">F492</f>
        <v>4938</v>
      </c>
    </row>
    <row r="492" customFormat="false" ht="30" hidden="false" customHeight="false" outlineLevel="0" collapsed="false">
      <c r="A492" s="24" t="s">
        <v>413</v>
      </c>
      <c r="B492" s="18" t="s">
        <v>264</v>
      </c>
      <c r="C492" s="18" t="s">
        <v>34</v>
      </c>
      <c r="D492" s="21" t="s">
        <v>414</v>
      </c>
      <c r="E492" s="18"/>
      <c r="F492" s="19" t="n">
        <f aca="false">F493</f>
        <v>4938</v>
      </c>
    </row>
    <row r="493" customFormat="false" ht="15" hidden="false" customHeight="false" outlineLevel="0" collapsed="false">
      <c r="A493" s="43" t="s">
        <v>415</v>
      </c>
      <c r="B493" s="18" t="s">
        <v>264</v>
      </c>
      <c r="C493" s="18" t="s">
        <v>34</v>
      </c>
      <c r="D493" s="21" t="s">
        <v>416</v>
      </c>
      <c r="E493" s="18"/>
      <c r="F493" s="19" t="n">
        <f aca="false">F494</f>
        <v>4938</v>
      </c>
    </row>
    <row r="494" customFormat="false" ht="30" hidden="false" customHeight="false" outlineLevel="0" collapsed="false">
      <c r="A494" s="22" t="s">
        <v>43</v>
      </c>
      <c r="B494" s="18" t="s">
        <v>264</v>
      </c>
      <c r="C494" s="18" t="s">
        <v>34</v>
      </c>
      <c r="D494" s="21" t="s">
        <v>416</v>
      </c>
      <c r="E494" s="18" t="s">
        <v>44</v>
      </c>
      <c r="F494" s="19" t="n">
        <f aca="false">F495</f>
        <v>4938</v>
      </c>
    </row>
    <row r="495" customFormat="false" ht="30" hidden="false" customHeight="false" outlineLevel="0" collapsed="false">
      <c r="A495" s="22" t="s">
        <v>45</v>
      </c>
      <c r="B495" s="18" t="s">
        <v>264</v>
      </c>
      <c r="C495" s="18" t="s">
        <v>34</v>
      </c>
      <c r="D495" s="21" t="s">
        <v>416</v>
      </c>
      <c r="E495" s="18" t="s">
        <v>46</v>
      </c>
      <c r="F495" s="19" t="n">
        <f aca="false">прил_5!G467</f>
        <v>4938</v>
      </c>
    </row>
    <row r="496" customFormat="false" ht="45" hidden="false" customHeight="false" outlineLevel="0" collapsed="false">
      <c r="A496" s="20" t="s">
        <v>71</v>
      </c>
      <c r="B496" s="18" t="s">
        <v>264</v>
      </c>
      <c r="C496" s="18" t="s">
        <v>34</v>
      </c>
      <c r="D496" s="21" t="s">
        <v>72</v>
      </c>
      <c r="E496" s="18"/>
      <c r="F496" s="19" t="n">
        <f aca="false">F497</f>
        <v>165</v>
      </c>
    </row>
    <row r="497" customFormat="false" ht="30" hidden="false" customHeight="false" outlineLevel="0" collapsed="false">
      <c r="A497" s="23" t="s">
        <v>79</v>
      </c>
      <c r="B497" s="18" t="s">
        <v>264</v>
      </c>
      <c r="C497" s="18" t="s">
        <v>34</v>
      </c>
      <c r="D497" s="21" t="s">
        <v>80</v>
      </c>
      <c r="E497" s="19"/>
      <c r="F497" s="19" t="n">
        <f aca="false">F498</f>
        <v>165</v>
      </c>
    </row>
    <row r="498" customFormat="false" ht="60" hidden="false" customHeight="false" outlineLevel="0" collapsed="false">
      <c r="A498" s="28" t="s">
        <v>81</v>
      </c>
      <c r="B498" s="18" t="s">
        <v>264</v>
      </c>
      <c r="C498" s="18" t="s">
        <v>34</v>
      </c>
      <c r="D498" s="21" t="s">
        <v>82</v>
      </c>
      <c r="E498" s="19"/>
      <c r="F498" s="19" t="n">
        <f aca="false">F499</f>
        <v>165</v>
      </c>
    </row>
    <row r="499" customFormat="false" ht="30" hidden="false" customHeight="false" outlineLevel="0" collapsed="false">
      <c r="A499" s="22" t="s">
        <v>43</v>
      </c>
      <c r="B499" s="18" t="s">
        <v>264</v>
      </c>
      <c r="C499" s="18" t="s">
        <v>34</v>
      </c>
      <c r="D499" s="21" t="s">
        <v>82</v>
      </c>
      <c r="E499" s="18" t="n">
        <v>200</v>
      </c>
      <c r="F499" s="19" t="n">
        <f aca="false">F500</f>
        <v>165</v>
      </c>
    </row>
    <row r="500" customFormat="false" ht="30" hidden="false" customHeight="false" outlineLevel="0" collapsed="false">
      <c r="A500" s="22" t="s">
        <v>45</v>
      </c>
      <c r="B500" s="18" t="s">
        <v>264</v>
      </c>
      <c r="C500" s="18" t="s">
        <v>34</v>
      </c>
      <c r="D500" s="21" t="s">
        <v>82</v>
      </c>
      <c r="E500" s="18" t="n">
        <v>240</v>
      </c>
      <c r="F500" s="19" t="n">
        <f aca="false">прил_5!G472</f>
        <v>165</v>
      </c>
    </row>
    <row r="501" customFormat="false" ht="30" hidden="false" customHeight="false" outlineLevel="0" collapsed="false">
      <c r="A501" s="20" t="s">
        <v>300</v>
      </c>
      <c r="B501" s="18" t="s">
        <v>264</v>
      </c>
      <c r="C501" s="18" t="s">
        <v>34</v>
      </c>
      <c r="D501" s="21" t="s">
        <v>301</v>
      </c>
      <c r="E501" s="18"/>
      <c r="F501" s="19" t="n">
        <f aca="false">F502+F526</f>
        <v>107763.6</v>
      </c>
    </row>
    <row r="502" customFormat="false" ht="15" hidden="false" customHeight="false" outlineLevel="0" collapsed="false">
      <c r="A502" s="20" t="s">
        <v>302</v>
      </c>
      <c r="B502" s="18" t="s">
        <v>264</v>
      </c>
      <c r="C502" s="18" t="s">
        <v>34</v>
      </c>
      <c r="D502" s="21" t="s">
        <v>303</v>
      </c>
      <c r="E502" s="18"/>
      <c r="F502" s="19" t="n">
        <f aca="false">F503+F516</f>
        <v>63798.6</v>
      </c>
    </row>
    <row r="503" customFormat="false" ht="30" hidden="false" customHeight="false" outlineLevel="0" collapsed="false">
      <c r="A503" s="24" t="s">
        <v>417</v>
      </c>
      <c r="B503" s="18" t="s">
        <v>264</v>
      </c>
      <c r="C503" s="18" t="s">
        <v>34</v>
      </c>
      <c r="D503" s="21" t="s">
        <v>418</v>
      </c>
      <c r="E503" s="18"/>
      <c r="F503" s="19" t="n">
        <f aca="false">F504+F507+F510+F513</f>
        <v>35928.8</v>
      </c>
    </row>
    <row r="504" customFormat="false" ht="15" hidden="false" customHeight="false" outlineLevel="0" collapsed="false">
      <c r="A504" s="24" t="s">
        <v>419</v>
      </c>
      <c r="B504" s="18" t="s">
        <v>264</v>
      </c>
      <c r="C504" s="18" t="s">
        <v>34</v>
      </c>
      <c r="D504" s="21" t="s">
        <v>420</v>
      </c>
      <c r="E504" s="18"/>
      <c r="F504" s="19" t="n">
        <f aca="false">F505</f>
        <v>1200</v>
      </c>
    </row>
    <row r="505" customFormat="false" ht="30" hidden="false" customHeight="false" outlineLevel="0" collapsed="false">
      <c r="A505" s="22" t="s">
        <v>139</v>
      </c>
      <c r="B505" s="18" t="s">
        <v>264</v>
      </c>
      <c r="C505" s="18" t="s">
        <v>34</v>
      </c>
      <c r="D505" s="21" t="s">
        <v>420</v>
      </c>
      <c r="E505" s="18" t="s">
        <v>140</v>
      </c>
      <c r="F505" s="19" t="n">
        <f aca="false">F506</f>
        <v>1200</v>
      </c>
    </row>
    <row r="506" customFormat="false" ht="15" hidden="false" customHeight="false" outlineLevel="0" collapsed="false">
      <c r="A506" s="22" t="s">
        <v>141</v>
      </c>
      <c r="B506" s="18" t="s">
        <v>264</v>
      </c>
      <c r="C506" s="18" t="s">
        <v>34</v>
      </c>
      <c r="D506" s="21" t="s">
        <v>420</v>
      </c>
      <c r="E506" s="18" t="s">
        <v>142</v>
      </c>
      <c r="F506" s="19" t="n">
        <f aca="false">прил_5!G478</f>
        <v>1200</v>
      </c>
    </row>
    <row r="507" customFormat="false" ht="30" hidden="false" customHeight="false" outlineLevel="0" collapsed="false">
      <c r="A507" s="24" t="s">
        <v>421</v>
      </c>
      <c r="B507" s="18" t="s">
        <v>264</v>
      </c>
      <c r="C507" s="18" t="s">
        <v>34</v>
      </c>
      <c r="D507" s="21" t="s">
        <v>422</v>
      </c>
      <c r="E507" s="18"/>
      <c r="F507" s="19" t="n">
        <f aca="false">F508</f>
        <v>17000</v>
      </c>
    </row>
    <row r="508" customFormat="false" ht="30" hidden="false" customHeight="false" outlineLevel="0" collapsed="false">
      <c r="A508" s="22" t="s">
        <v>139</v>
      </c>
      <c r="B508" s="18" t="s">
        <v>264</v>
      </c>
      <c r="C508" s="18" t="s">
        <v>34</v>
      </c>
      <c r="D508" s="21" t="s">
        <v>422</v>
      </c>
      <c r="E508" s="18" t="s">
        <v>140</v>
      </c>
      <c r="F508" s="19" t="n">
        <f aca="false">F509</f>
        <v>17000</v>
      </c>
    </row>
    <row r="509" customFormat="false" ht="15" hidden="false" customHeight="false" outlineLevel="0" collapsed="false">
      <c r="A509" s="22" t="s">
        <v>141</v>
      </c>
      <c r="B509" s="18" t="s">
        <v>264</v>
      </c>
      <c r="C509" s="18" t="s">
        <v>34</v>
      </c>
      <c r="D509" s="21" t="s">
        <v>422</v>
      </c>
      <c r="E509" s="18" t="s">
        <v>142</v>
      </c>
      <c r="F509" s="19" t="n">
        <f aca="false">прил_5!G481</f>
        <v>17000</v>
      </c>
    </row>
    <row r="510" customFormat="false" ht="30" hidden="false" customHeight="false" outlineLevel="0" collapsed="false">
      <c r="A510" s="24" t="s">
        <v>423</v>
      </c>
      <c r="B510" s="18" t="s">
        <v>264</v>
      </c>
      <c r="C510" s="18" t="s">
        <v>34</v>
      </c>
      <c r="D510" s="21" t="s">
        <v>424</v>
      </c>
      <c r="E510" s="18"/>
      <c r="F510" s="19" t="n">
        <f aca="false">F511</f>
        <v>15307.6</v>
      </c>
    </row>
    <row r="511" customFormat="false" ht="30" hidden="false" customHeight="false" outlineLevel="0" collapsed="false">
      <c r="A511" s="22" t="s">
        <v>139</v>
      </c>
      <c r="B511" s="18" t="s">
        <v>264</v>
      </c>
      <c r="C511" s="18" t="s">
        <v>34</v>
      </c>
      <c r="D511" s="21" t="s">
        <v>424</v>
      </c>
      <c r="E511" s="18" t="s">
        <v>140</v>
      </c>
      <c r="F511" s="19" t="n">
        <f aca="false">F512</f>
        <v>15307.6</v>
      </c>
    </row>
    <row r="512" customFormat="false" ht="15" hidden="false" customHeight="false" outlineLevel="0" collapsed="false">
      <c r="A512" s="22" t="s">
        <v>141</v>
      </c>
      <c r="B512" s="18" t="s">
        <v>264</v>
      </c>
      <c r="C512" s="18" t="s">
        <v>34</v>
      </c>
      <c r="D512" s="21" t="s">
        <v>424</v>
      </c>
      <c r="E512" s="18" t="s">
        <v>142</v>
      </c>
      <c r="F512" s="19" t="n">
        <f aca="false">прил_5!G484</f>
        <v>15307.6</v>
      </c>
    </row>
    <row r="513" customFormat="false" ht="30" hidden="false" customHeight="false" outlineLevel="0" collapsed="false">
      <c r="A513" s="22" t="s">
        <v>425</v>
      </c>
      <c r="B513" s="18" t="s">
        <v>264</v>
      </c>
      <c r="C513" s="18" t="s">
        <v>34</v>
      </c>
      <c r="D513" s="21" t="s">
        <v>426</v>
      </c>
      <c r="E513" s="18"/>
      <c r="F513" s="19" t="n">
        <f aca="false">F514</f>
        <v>2421.2</v>
      </c>
    </row>
    <row r="514" customFormat="false" ht="30" hidden="false" customHeight="false" outlineLevel="0" collapsed="false">
      <c r="A514" s="22" t="s">
        <v>139</v>
      </c>
      <c r="B514" s="18" t="s">
        <v>264</v>
      </c>
      <c r="C514" s="18" t="s">
        <v>34</v>
      </c>
      <c r="D514" s="21" t="s">
        <v>426</v>
      </c>
      <c r="E514" s="18" t="s">
        <v>140</v>
      </c>
      <c r="F514" s="19" t="n">
        <f aca="false">F515</f>
        <v>2421.2</v>
      </c>
    </row>
    <row r="515" customFormat="false" ht="15" hidden="false" customHeight="false" outlineLevel="0" collapsed="false">
      <c r="A515" s="22" t="s">
        <v>141</v>
      </c>
      <c r="B515" s="18" t="s">
        <v>264</v>
      </c>
      <c r="C515" s="18" t="s">
        <v>34</v>
      </c>
      <c r="D515" s="21" t="s">
        <v>426</v>
      </c>
      <c r="E515" s="18" t="s">
        <v>142</v>
      </c>
      <c r="F515" s="19" t="n">
        <f aca="false">прил_5!G487</f>
        <v>2421.2</v>
      </c>
    </row>
    <row r="516" customFormat="false" ht="30" hidden="false" customHeight="false" outlineLevel="0" collapsed="false">
      <c r="A516" s="24" t="s">
        <v>304</v>
      </c>
      <c r="B516" s="18" t="s">
        <v>264</v>
      </c>
      <c r="C516" s="18" t="s">
        <v>34</v>
      </c>
      <c r="D516" s="21" t="s">
        <v>305</v>
      </c>
      <c r="E516" s="18"/>
      <c r="F516" s="19" t="n">
        <f aca="false">F520+F523+F517</f>
        <v>27869.8</v>
      </c>
    </row>
    <row r="517" customFormat="false" ht="30" hidden="false" customHeight="false" outlineLevel="0" collapsed="false">
      <c r="A517" s="24" t="s">
        <v>427</v>
      </c>
      <c r="B517" s="18" t="s">
        <v>264</v>
      </c>
      <c r="C517" s="18" t="s">
        <v>34</v>
      </c>
      <c r="D517" s="21" t="s">
        <v>428</v>
      </c>
      <c r="E517" s="18"/>
      <c r="F517" s="19" t="n">
        <f aca="false">F518</f>
        <v>12121.2</v>
      </c>
    </row>
    <row r="518" customFormat="false" ht="30" hidden="false" customHeight="false" outlineLevel="0" collapsed="false">
      <c r="A518" s="22" t="s">
        <v>43</v>
      </c>
      <c r="B518" s="18" t="s">
        <v>264</v>
      </c>
      <c r="C518" s="18" t="s">
        <v>34</v>
      </c>
      <c r="D518" s="21" t="s">
        <v>428</v>
      </c>
      <c r="E518" s="18" t="s">
        <v>44</v>
      </c>
      <c r="F518" s="19" t="n">
        <f aca="false">F519</f>
        <v>12121.2</v>
      </c>
    </row>
    <row r="519" customFormat="false" ht="30" hidden="false" customHeight="false" outlineLevel="0" collapsed="false">
      <c r="A519" s="22" t="s">
        <v>45</v>
      </c>
      <c r="B519" s="18" t="s">
        <v>264</v>
      </c>
      <c r="C519" s="18" t="s">
        <v>34</v>
      </c>
      <c r="D519" s="21" t="s">
        <v>428</v>
      </c>
      <c r="E519" s="18" t="s">
        <v>46</v>
      </c>
      <c r="F519" s="19" t="n">
        <f aca="false">прил_5!G491</f>
        <v>12121.2</v>
      </c>
    </row>
    <row r="520" customFormat="false" ht="45" hidden="false" customHeight="false" outlineLevel="0" collapsed="false">
      <c r="A520" s="24" t="s">
        <v>429</v>
      </c>
      <c r="B520" s="18" t="s">
        <v>264</v>
      </c>
      <c r="C520" s="18" t="s">
        <v>34</v>
      </c>
      <c r="D520" s="21" t="s">
        <v>430</v>
      </c>
      <c r="E520" s="18"/>
      <c r="F520" s="19" t="n">
        <f aca="false">F521</f>
        <v>162.7</v>
      </c>
    </row>
    <row r="521" customFormat="false" ht="30" hidden="false" customHeight="false" outlineLevel="0" collapsed="false">
      <c r="A521" s="22" t="s">
        <v>139</v>
      </c>
      <c r="B521" s="18" t="s">
        <v>264</v>
      </c>
      <c r="C521" s="18" t="s">
        <v>34</v>
      </c>
      <c r="D521" s="21" t="s">
        <v>430</v>
      </c>
      <c r="E521" s="18" t="s">
        <v>140</v>
      </c>
      <c r="F521" s="19" t="n">
        <f aca="false">F522</f>
        <v>162.7</v>
      </c>
    </row>
    <row r="522" customFormat="false" ht="15" hidden="false" customHeight="false" outlineLevel="0" collapsed="false">
      <c r="A522" s="22" t="s">
        <v>141</v>
      </c>
      <c r="B522" s="18" t="s">
        <v>264</v>
      </c>
      <c r="C522" s="18" t="s">
        <v>34</v>
      </c>
      <c r="D522" s="21" t="s">
        <v>430</v>
      </c>
      <c r="E522" s="18" t="s">
        <v>142</v>
      </c>
      <c r="F522" s="19" t="n">
        <f aca="false">прил_5!G494</f>
        <v>162.7</v>
      </c>
    </row>
    <row r="523" customFormat="false" ht="45" hidden="false" customHeight="false" outlineLevel="0" collapsed="false">
      <c r="A523" s="24" t="s">
        <v>431</v>
      </c>
      <c r="B523" s="18" t="s">
        <v>264</v>
      </c>
      <c r="C523" s="18" t="s">
        <v>34</v>
      </c>
      <c r="D523" s="21" t="s">
        <v>432</v>
      </c>
      <c r="E523" s="25"/>
      <c r="F523" s="40" t="n">
        <f aca="false">F524</f>
        <v>15585.9</v>
      </c>
    </row>
    <row r="524" customFormat="false" ht="30" hidden="false" customHeight="false" outlineLevel="0" collapsed="false">
      <c r="A524" s="22" t="s">
        <v>43</v>
      </c>
      <c r="B524" s="18" t="s">
        <v>264</v>
      </c>
      <c r="C524" s="18" t="s">
        <v>34</v>
      </c>
      <c r="D524" s="21" t="s">
        <v>432</v>
      </c>
      <c r="E524" s="25" t="n">
        <v>200</v>
      </c>
      <c r="F524" s="40" t="n">
        <f aca="false">F525</f>
        <v>15585.9</v>
      </c>
    </row>
    <row r="525" customFormat="false" ht="30" hidden="false" customHeight="false" outlineLevel="0" collapsed="false">
      <c r="A525" s="22" t="s">
        <v>45</v>
      </c>
      <c r="B525" s="18" t="s">
        <v>264</v>
      </c>
      <c r="C525" s="18" t="s">
        <v>34</v>
      </c>
      <c r="D525" s="21" t="s">
        <v>432</v>
      </c>
      <c r="E525" s="25" t="n">
        <v>240</v>
      </c>
      <c r="F525" s="40" t="n">
        <f aca="false">прил_5!G497</f>
        <v>15585.9</v>
      </c>
    </row>
    <row r="526" customFormat="false" ht="15" hidden="false" customHeight="false" outlineLevel="0" collapsed="false">
      <c r="A526" s="20" t="s">
        <v>308</v>
      </c>
      <c r="B526" s="18" t="s">
        <v>264</v>
      </c>
      <c r="C526" s="18" t="s">
        <v>34</v>
      </c>
      <c r="D526" s="21" t="s">
        <v>309</v>
      </c>
      <c r="E526" s="25"/>
      <c r="F526" s="19" t="n">
        <f aca="false">F527</f>
        <v>43965</v>
      </c>
    </row>
    <row r="527" customFormat="false" ht="30" hidden="false" customHeight="false" outlineLevel="0" collapsed="false">
      <c r="A527" s="24" t="s">
        <v>310</v>
      </c>
      <c r="B527" s="18" t="s">
        <v>264</v>
      </c>
      <c r="C527" s="18" t="s">
        <v>34</v>
      </c>
      <c r="D527" s="21" t="s">
        <v>311</v>
      </c>
      <c r="E527" s="25"/>
      <c r="F527" s="19" t="n">
        <f aca="false">F528+F531+F534+F537</f>
        <v>43965</v>
      </c>
    </row>
    <row r="528" customFormat="false" ht="15" hidden="false" customHeight="false" outlineLevel="0" collapsed="false">
      <c r="A528" s="24" t="s">
        <v>433</v>
      </c>
      <c r="B528" s="18" t="s">
        <v>264</v>
      </c>
      <c r="C528" s="18" t="s">
        <v>34</v>
      </c>
      <c r="D528" s="21" t="s">
        <v>434</v>
      </c>
      <c r="E528" s="25"/>
      <c r="F528" s="19" t="n">
        <f aca="false">F529</f>
        <v>11000</v>
      </c>
    </row>
    <row r="529" customFormat="false" ht="30" hidden="false" customHeight="false" outlineLevel="0" collapsed="false">
      <c r="A529" s="22" t="s">
        <v>139</v>
      </c>
      <c r="B529" s="18" t="s">
        <v>264</v>
      </c>
      <c r="C529" s="18" t="s">
        <v>34</v>
      </c>
      <c r="D529" s="21" t="s">
        <v>434</v>
      </c>
      <c r="E529" s="18" t="s">
        <v>140</v>
      </c>
      <c r="F529" s="19" t="n">
        <f aca="false">F530</f>
        <v>11000</v>
      </c>
    </row>
    <row r="530" customFormat="false" ht="15" hidden="false" customHeight="false" outlineLevel="0" collapsed="false">
      <c r="A530" s="22" t="s">
        <v>141</v>
      </c>
      <c r="B530" s="18" t="s">
        <v>264</v>
      </c>
      <c r="C530" s="18" t="s">
        <v>34</v>
      </c>
      <c r="D530" s="21" t="s">
        <v>434</v>
      </c>
      <c r="E530" s="18" t="s">
        <v>142</v>
      </c>
      <c r="F530" s="19" t="n">
        <f aca="false">прил_5!G502</f>
        <v>11000</v>
      </c>
    </row>
    <row r="531" customFormat="false" ht="30" hidden="false" customHeight="false" outlineLevel="0" collapsed="false">
      <c r="A531" s="22" t="s">
        <v>435</v>
      </c>
      <c r="B531" s="18" t="s">
        <v>264</v>
      </c>
      <c r="C531" s="18" t="s">
        <v>34</v>
      </c>
      <c r="D531" s="21" t="s">
        <v>436</v>
      </c>
      <c r="E531" s="18"/>
      <c r="F531" s="19" t="n">
        <f aca="false">F532</f>
        <v>10500</v>
      </c>
    </row>
    <row r="532" customFormat="false" ht="30" hidden="false" customHeight="false" outlineLevel="0" collapsed="false">
      <c r="A532" s="22" t="s">
        <v>139</v>
      </c>
      <c r="B532" s="18" t="s">
        <v>264</v>
      </c>
      <c r="C532" s="18" t="s">
        <v>34</v>
      </c>
      <c r="D532" s="21" t="s">
        <v>436</v>
      </c>
      <c r="E532" s="18" t="s">
        <v>140</v>
      </c>
      <c r="F532" s="19" t="n">
        <f aca="false">F533</f>
        <v>10500</v>
      </c>
    </row>
    <row r="533" customFormat="false" ht="15" hidden="false" customHeight="false" outlineLevel="0" collapsed="false">
      <c r="A533" s="22" t="s">
        <v>141</v>
      </c>
      <c r="B533" s="18" t="s">
        <v>264</v>
      </c>
      <c r="C533" s="18" t="s">
        <v>34</v>
      </c>
      <c r="D533" s="21" t="s">
        <v>436</v>
      </c>
      <c r="E533" s="18" t="s">
        <v>142</v>
      </c>
      <c r="F533" s="19" t="n">
        <f aca="false">прил_5!G505</f>
        <v>10500</v>
      </c>
    </row>
    <row r="534" customFormat="false" ht="30" hidden="false" customHeight="false" outlineLevel="0" collapsed="false">
      <c r="A534" s="22" t="s">
        <v>437</v>
      </c>
      <c r="B534" s="18" t="s">
        <v>264</v>
      </c>
      <c r="C534" s="18" t="s">
        <v>34</v>
      </c>
      <c r="D534" s="21" t="s">
        <v>438</v>
      </c>
      <c r="E534" s="18"/>
      <c r="F534" s="19" t="n">
        <f aca="false">F535</f>
        <v>20965</v>
      </c>
    </row>
    <row r="535" customFormat="false" ht="30" hidden="false" customHeight="false" outlineLevel="0" collapsed="false">
      <c r="A535" s="22" t="s">
        <v>139</v>
      </c>
      <c r="B535" s="18" t="s">
        <v>264</v>
      </c>
      <c r="C535" s="18" t="s">
        <v>34</v>
      </c>
      <c r="D535" s="21" t="s">
        <v>438</v>
      </c>
      <c r="E535" s="18" t="s">
        <v>140</v>
      </c>
      <c r="F535" s="19" t="n">
        <f aca="false">F536</f>
        <v>20965</v>
      </c>
    </row>
    <row r="536" customFormat="false" ht="15" hidden="false" customHeight="false" outlineLevel="0" collapsed="false">
      <c r="A536" s="22" t="s">
        <v>141</v>
      </c>
      <c r="B536" s="18" t="s">
        <v>264</v>
      </c>
      <c r="C536" s="18" t="s">
        <v>34</v>
      </c>
      <c r="D536" s="21" t="s">
        <v>438</v>
      </c>
      <c r="E536" s="18" t="s">
        <v>142</v>
      </c>
      <c r="F536" s="19" t="n">
        <f aca="false">прил_5!G508</f>
        <v>20965</v>
      </c>
    </row>
    <row r="537" customFormat="false" ht="30" hidden="false" customHeight="false" outlineLevel="0" collapsed="false">
      <c r="A537" s="24" t="s">
        <v>439</v>
      </c>
      <c r="B537" s="18" t="s">
        <v>264</v>
      </c>
      <c r="C537" s="18" t="s">
        <v>34</v>
      </c>
      <c r="D537" s="21" t="s">
        <v>440</v>
      </c>
      <c r="E537" s="25"/>
      <c r="F537" s="19" t="n">
        <f aca="false">F538</f>
        <v>1500</v>
      </c>
    </row>
    <row r="538" customFormat="false" ht="30" hidden="false" customHeight="false" outlineLevel="0" collapsed="false">
      <c r="A538" s="22" t="s">
        <v>139</v>
      </c>
      <c r="B538" s="18" t="s">
        <v>264</v>
      </c>
      <c r="C538" s="18" t="s">
        <v>34</v>
      </c>
      <c r="D538" s="21" t="s">
        <v>440</v>
      </c>
      <c r="E538" s="18" t="s">
        <v>140</v>
      </c>
      <c r="F538" s="19" t="n">
        <f aca="false">F539</f>
        <v>1500</v>
      </c>
    </row>
    <row r="539" customFormat="false" ht="15" hidden="false" customHeight="false" outlineLevel="0" collapsed="false">
      <c r="A539" s="22" t="s">
        <v>141</v>
      </c>
      <c r="B539" s="18" t="s">
        <v>264</v>
      </c>
      <c r="C539" s="18" t="s">
        <v>34</v>
      </c>
      <c r="D539" s="21" t="s">
        <v>440</v>
      </c>
      <c r="E539" s="18" t="s">
        <v>142</v>
      </c>
      <c r="F539" s="19" t="n">
        <f aca="false">прил_5!G511</f>
        <v>1500</v>
      </c>
    </row>
    <row r="540" customFormat="false" ht="15" hidden="false" customHeight="false" outlineLevel="0" collapsed="false">
      <c r="A540" s="20" t="s">
        <v>83</v>
      </c>
      <c r="B540" s="18" t="s">
        <v>264</v>
      </c>
      <c r="C540" s="18" t="s">
        <v>34</v>
      </c>
      <c r="D540" s="21" t="s">
        <v>84</v>
      </c>
      <c r="E540" s="18"/>
      <c r="F540" s="19" t="n">
        <f aca="false">F541+F546</f>
        <v>20622.7</v>
      </c>
    </row>
    <row r="541" customFormat="false" ht="15" hidden="false" customHeight="false" outlineLevel="0" collapsed="false">
      <c r="A541" s="20" t="s">
        <v>85</v>
      </c>
      <c r="B541" s="18" t="s">
        <v>264</v>
      </c>
      <c r="C541" s="18" t="s">
        <v>34</v>
      </c>
      <c r="D541" s="21" t="s">
        <v>86</v>
      </c>
      <c r="E541" s="18"/>
      <c r="F541" s="19" t="n">
        <f aca="false">F542+F544</f>
        <v>12608.4</v>
      </c>
    </row>
    <row r="542" customFormat="false" ht="30" hidden="false" customHeight="false" outlineLevel="0" collapsed="false">
      <c r="A542" s="22" t="s">
        <v>43</v>
      </c>
      <c r="B542" s="18" t="s">
        <v>264</v>
      </c>
      <c r="C542" s="18" t="s">
        <v>34</v>
      </c>
      <c r="D542" s="21" t="s">
        <v>86</v>
      </c>
      <c r="E542" s="25" t="n">
        <v>200</v>
      </c>
      <c r="F542" s="19" t="n">
        <f aca="false">F543</f>
        <v>1631.9</v>
      </c>
    </row>
    <row r="543" customFormat="false" ht="30" hidden="false" customHeight="false" outlineLevel="0" collapsed="false">
      <c r="A543" s="22" t="s">
        <v>45</v>
      </c>
      <c r="B543" s="18" t="s">
        <v>264</v>
      </c>
      <c r="C543" s="18" t="s">
        <v>34</v>
      </c>
      <c r="D543" s="21" t="s">
        <v>86</v>
      </c>
      <c r="E543" s="25" t="n">
        <v>240</v>
      </c>
      <c r="F543" s="19" t="n">
        <f aca="false">прил_5!G515</f>
        <v>1631.9</v>
      </c>
    </row>
    <row r="544" customFormat="false" ht="30" hidden="false" customHeight="false" outlineLevel="0" collapsed="false">
      <c r="A544" s="22" t="s">
        <v>139</v>
      </c>
      <c r="B544" s="18" t="s">
        <v>264</v>
      </c>
      <c r="C544" s="18" t="s">
        <v>34</v>
      </c>
      <c r="D544" s="21" t="s">
        <v>86</v>
      </c>
      <c r="E544" s="18" t="s">
        <v>140</v>
      </c>
      <c r="F544" s="19" t="n">
        <f aca="false">F545</f>
        <v>10976.5</v>
      </c>
    </row>
    <row r="545" customFormat="false" ht="15" hidden="false" customHeight="false" outlineLevel="0" collapsed="false">
      <c r="A545" s="22" t="s">
        <v>141</v>
      </c>
      <c r="B545" s="18" t="s">
        <v>264</v>
      </c>
      <c r="C545" s="18" t="s">
        <v>34</v>
      </c>
      <c r="D545" s="21" t="s">
        <v>86</v>
      </c>
      <c r="E545" s="18" t="s">
        <v>142</v>
      </c>
      <c r="F545" s="19" t="n">
        <f aca="false">прил_5!G517</f>
        <v>10976.5</v>
      </c>
    </row>
    <row r="546" customFormat="false" ht="30" hidden="false" customHeight="false" outlineLevel="0" collapsed="false">
      <c r="A546" s="22" t="s">
        <v>314</v>
      </c>
      <c r="B546" s="18" t="s">
        <v>264</v>
      </c>
      <c r="C546" s="18" t="s">
        <v>34</v>
      </c>
      <c r="D546" s="21" t="s">
        <v>315</v>
      </c>
      <c r="E546" s="18"/>
      <c r="F546" s="19" t="n">
        <f aca="false">F547</f>
        <v>8014.3</v>
      </c>
    </row>
    <row r="547" customFormat="false" ht="30" hidden="false" customHeight="false" outlineLevel="0" collapsed="false">
      <c r="A547" s="22" t="s">
        <v>139</v>
      </c>
      <c r="B547" s="18" t="s">
        <v>264</v>
      </c>
      <c r="C547" s="18" t="s">
        <v>34</v>
      </c>
      <c r="D547" s="21" t="s">
        <v>315</v>
      </c>
      <c r="E547" s="18" t="s">
        <v>140</v>
      </c>
      <c r="F547" s="19" t="n">
        <f aca="false">F548</f>
        <v>8014.3</v>
      </c>
    </row>
    <row r="548" customFormat="false" ht="15" hidden="false" customHeight="false" outlineLevel="0" collapsed="false">
      <c r="A548" s="22" t="s">
        <v>141</v>
      </c>
      <c r="B548" s="18" t="s">
        <v>264</v>
      </c>
      <c r="C548" s="18" t="s">
        <v>34</v>
      </c>
      <c r="D548" s="21" t="s">
        <v>315</v>
      </c>
      <c r="E548" s="18" t="s">
        <v>142</v>
      </c>
      <c r="F548" s="19" t="n">
        <f aca="false">прил_5!G520</f>
        <v>8014.3</v>
      </c>
    </row>
    <row r="549" customFormat="false" ht="15" hidden="false" customHeight="false" outlineLevel="0" collapsed="false">
      <c r="A549" s="22" t="s">
        <v>441</v>
      </c>
      <c r="B549" s="18" t="s">
        <v>264</v>
      </c>
      <c r="C549" s="18" t="s">
        <v>264</v>
      </c>
      <c r="D549" s="18"/>
      <c r="E549" s="18"/>
      <c r="F549" s="19" t="n">
        <f aca="false">F560+F568+F550+F574</f>
        <v>51558</v>
      </c>
    </row>
    <row r="550" customFormat="false" ht="30" hidden="false" customHeight="false" outlineLevel="0" collapsed="false">
      <c r="A550" s="20" t="s">
        <v>131</v>
      </c>
      <c r="B550" s="18" t="s">
        <v>264</v>
      </c>
      <c r="C550" s="18" t="s">
        <v>264</v>
      </c>
      <c r="D550" s="21" t="s">
        <v>132</v>
      </c>
      <c r="E550" s="18"/>
      <c r="F550" s="19" t="n">
        <f aca="false">F551</f>
        <v>9034.7</v>
      </c>
    </row>
    <row r="551" customFormat="false" ht="30" hidden="false" customHeight="false" outlineLevel="0" collapsed="false">
      <c r="A551" s="20" t="s">
        <v>133</v>
      </c>
      <c r="B551" s="18" t="s">
        <v>264</v>
      </c>
      <c r="C551" s="18" t="s">
        <v>264</v>
      </c>
      <c r="D551" s="21" t="s">
        <v>134</v>
      </c>
      <c r="E551" s="18"/>
      <c r="F551" s="19" t="n">
        <f aca="false">F552</f>
        <v>9034.7</v>
      </c>
    </row>
    <row r="552" customFormat="false" ht="30" hidden="false" customHeight="false" outlineLevel="0" collapsed="false">
      <c r="A552" s="24" t="s">
        <v>413</v>
      </c>
      <c r="B552" s="18" t="s">
        <v>264</v>
      </c>
      <c r="C552" s="18" t="s">
        <v>264</v>
      </c>
      <c r="D552" s="21" t="s">
        <v>414</v>
      </c>
      <c r="E552" s="18"/>
      <c r="F552" s="19" t="n">
        <f aca="false">F553</f>
        <v>9034.7</v>
      </c>
    </row>
    <row r="553" customFormat="false" ht="30" hidden="false" customHeight="false" outlineLevel="0" collapsed="false">
      <c r="A553" s="24" t="s">
        <v>442</v>
      </c>
      <c r="B553" s="18" t="s">
        <v>264</v>
      </c>
      <c r="C553" s="18" t="s">
        <v>264</v>
      </c>
      <c r="D553" s="44" t="s">
        <v>443</v>
      </c>
      <c r="E553" s="25"/>
      <c r="F553" s="19" t="n">
        <f aca="false">F554+F556+F558</f>
        <v>9034.7</v>
      </c>
    </row>
    <row r="554" customFormat="false" ht="60" hidden="false" customHeight="false" outlineLevel="0" collapsed="false">
      <c r="A554" s="26" t="s">
        <v>29</v>
      </c>
      <c r="B554" s="18" t="s">
        <v>264</v>
      </c>
      <c r="C554" s="18" t="s">
        <v>264</v>
      </c>
      <c r="D554" s="44" t="s">
        <v>443</v>
      </c>
      <c r="E554" s="18" t="s">
        <v>30</v>
      </c>
      <c r="F554" s="19" t="n">
        <f aca="false">F555</f>
        <v>8664.7</v>
      </c>
    </row>
    <row r="555" customFormat="false" ht="15" hidden="false" customHeight="false" outlineLevel="0" collapsed="false">
      <c r="A555" s="26" t="s">
        <v>123</v>
      </c>
      <c r="B555" s="18" t="s">
        <v>264</v>
      </c>
      <c r="C555" s="18" t="s">
        <v>264</v>
      </c>
      <c r="D555" s="44" t="s">
        <v>443</v>
      </c>
      <c r="E555" s="18" t="s">
        <v>124</v>
      </c>
      <c r="F555" s="19" t="n">
        <f aca="false">прил_5!G527</f>
        <v>8664.7</v>
      </c>
    </row>
    <row r="556" customFormat="false" ht="30" hidden="false" customHeight="false" outlineLevel="0" collapsed="false">
      <c r="A556" s="22" t="s">
        <v>43</v>
      </c>
      <c r="B556" s="18" t="s">
        <v>264</v>
      </c>
      <c r="C556" s="18" t="s">
        <v>264</v>
      </c>
      <c r="D556" s="44" t="s">
        <v>443</v>
      </c>
      <c r="E556" s="18" t="s">
        <v>44</v>
      </c>
      <c r="F556" s="19" t="n">
        <f aca="false">F557</f>
        <v>369.6</v>
      </c>
    </row>
    <row r="557" customFormat="false" ht="30" hidden="false" customHeight="false" outlineLevel="0" collapsed="false">
      <c r="A557" s="22" t="s">
        <v>45</v>
      </c>
      <c r="B557" s="18" t="s">
        <v>264</v>
      </c>
      <c r="C557" s="18" t="s">
        <v>264</v>
      </c>
      <c r="D557" s="44" t="s">
        <v>443</v>
      </c>
      <c r="E557" s="18" t="s">
        <v>46</v>
      </c>
      <c r="F557" s="19" t="n">
        <f aca="false">прил_5!G529</f>
        <v>369.6</v>
      </c>
    </row>
    <row r="558" customFormat="false" ht="15" hidden="false" customHeight="false" outlineLevel="0" collapsed="false">
      <c r="A558" s="22" t="s">
        <v>67</v>
      </c>
      <c r="B558" s="18" t="s">
        <v>264</v>
      </c>
      <c r="C558" s="18" t="s">
        <v>264</v>
      </c>
      <c r="D558" s="44" t="s">
        <v>443</v>
      </c>
      <c r="E558" s="18" t="s">
        <v>68</v>
      </c>
      <c r="F558" s="19" t="n">
        <f aca="false">F559</f>
        <v>0.4</v>
      </c>
    </row>
    <row r="559" customFormat="false" ht="15" hidden="false" customHeight="false" outlineLevel="0" collapsed="false">
      <c r="A559" s="26" t="s">
        <v>69</v>
      </c>
      <c r="B559" s="18" t="s">
        <v>264</v>
      </c>
      <c r="C559" s="18" t="s">
        <v>264</v>
      </c>
      <c r="D559" s="44" t="s">
        <v>443</v>
      </c>
      <c r="E559" s="18" t="s">
        <v>70</v>
      </c>
      <c r="F559" s="19" t="n">
        <f aca="false">прил_5!G531</f>
        <v>0.4</v>
      </c>
    </row>
    <row r="560" customFormat="false" ht="30" hidden="false" customHeight="false" outlineLevel="0" collapsed="false">
      <c r="A560" s="20" t="s">
        <v>388</v>
      </c>
      <c r="B560" s="18" t="s">
        <v>264</v>
      </c>
      <c r="C560" s="18" t="s">
        <v>264</v>
      </c>
      <c r="D560" s="21" t="s">
        <v>389</v>
      </c>
      <c r="E560" s="18"/>
      <c r="F560" s="19" t="n">
        <f aca="false">F561</f>
        <v>632</v>
      </c>
    </row>
    <row r="561" customFormat="false" ht="15" hidden="false" customHeight="false" outlineLevel="0" collapsed="false">
      <c r="A561" s="20" t="s">
        <v>143</v>
      </c>
      <c r="B561" s="18" t="s">
        <v>264</v>
      </c>
      <c r="C561" s="18" t="s">
        <v>264</v>
      </c>
      <c r="D561" s="21" t="s">
        <v>444</v>
      </c>
      <c r="E561" s="18"/>
      <c r="F561" s="19" t="n">
        <f aca="false">F562</f>
        <v>632</v>
      </c>
    </row>
    <row r="562" customFormat="false" ht="30" hidden="false" customHeight="false" outlineLevel="0" collapsed="false">
      <c r="A562" s="24" t="s">
        <v>445</v>
      </c>
      <c r="B562" s="18" t="s">
        <v>264</v>
      </c>
      <c r="C562" s="18" t="s">
        <v>264</v>
      </c>
      <c r="D562" s="21" t="s">
        <v>446</v>
      </c>
      <c r="E562" s="18"/>
      <c r="F562" s="19" t="n">
        <f aca="false">F563</f>
        <v>632</v>
      </c>
    </row>
    <row r="563" customFormat="false" ht="45" hidden="false" customHeight="false" outlineLevel="0" collapsed="false">
      <c r="A563" s="24" t="s">
        <v>447</v>
      </c>
      <c r="B563" s="18" t="s">
        <v>264</v>
      </c>
      <c r="C563" s="18" t="s">
        <v>264</v>
      </c>
      <c r="D563" s="21" t="s">
        <v>448</v>
      </c>
      <c r="E563" s="18"/>
      <c r="F563" s="19" t="n">
        <f aca="false">F564+F566</f>
        <v>632</v>
      </c>
    </row>
    <row r="564" customFormat="false" ht="60" hidden="false" customHeight="false" outlineLevel="0" collapsed="false">
      <c r="A564" s="22" t="s">
        <v>29</v>
      </c>
      <c r="B564" s="18" t="s">
        <v>264</v>
      </c>
      <c r="C564" s="18" t="s">
        <v>264</v>
      </c>
      <c r="D564" s="21" t="s">
        <v>448</v>
      </c>
      <c r="E564" s="18" t="s">
        <v>30</v>
      </c>
      <c r="F564" s="19" t="n">
        <f aca="false">F565</f>
        <v>582.1</v>
      </c>
    </row>
    <row r="565" customFormat="false" ht="30" hidden="false" customHeight="false" outlineLevel="0" collapsed="false">
      <c r="A565" s="22" t="s">
        <v>31</v>
      </c>
      <c r="B565" s="18" t="s">
        <v>264</v>
      </c>
      <c r="C565" s="18" t="s">
        <v>264</v>
      </c>
      <c r="D565" s="21" t="s">
        <v>448</v>
      </c>
      <c r="E565" s="18" t="s">
        <v>32</v>
      </c>
      <c r="F565" s="19" t="n">
        <f aca="false">прил_5!G537</f>
        <v>582.1</v>
      </c>
    </row>
    <row r="566" customFormat="false" ht="30" hidden="false" customHeight="false" outlineLevel="0" collapsed="false">
      <c r="A566" s="22" t="s">
        <v>43</v>
      </c>
      <c r="B566" s="18" t="s">
        <v>264</v>
      </c>
      <c r="C566" s="18" t="s">
        <v>264</v>
      </c>
      <c r="D566" s="21" t="s">
        <v>448</v>
      </c>
      <c r="E566" s="18" t="s">
        <v>44</v>
      </c>
      <c r="F566" s="19" t="n">
        <f aca="false">F567</f>
        <v>49.9</v>
      </c>
    </row>
    <row r="567" customFormat="false" ht="30" hidden="false" customHeight="false" outlineLevel="0" collapsed="false">
      <c r="A567" s="22" t="s">
        <v>45</v>
      </c>
      <c r="B567" s="18" t="s">
        <v>264</v>
      </c>
      <c r="C567" s="18" t="s">
        <v>264</v>
      </c>
      <c r="D567" s="21" t="s">
        <v>448</v>
      </c>
      <c r="E567" s="18" t="s">
        <v>46</v>
      </c>
      <c r="F567" s="19" t="n">
        <f aca="false">прил_5!G539</f>
        <v>49.9</v>
      </c>
    </row>
    <row r="568" customFormat="false" ht="30" hidden="false" customHeight="false" outlineLevel="0" collapsed="false">
      <c r="A568" s="20" t="s">
        <v>300</v>
      </c>
      <c r="B568" s="18" t="s">
        <v>264</v>
      </c>
      <c r="C568" s="18" t="s">
        <v>264</v>
      </c>
      <c r="D568" s="21" t="s">
        <v>301</v>
      </c>
      <c r="E568" s="18"/>
      <c r="F568" s="19" t="n">
        <f aca="false">F569</f>
        <v>40378.8</v>
      </c>
    </row>
    <row r="569" customFormat="false" ht="15" hidden="false" customHeight="false" outlineLevel="0" collapsed="false">
      <c r="A569" s="20" t="s">
        <v>308</v>
      </c>
      <c r="B569" s="18" t="s">
        <v>264</v>
      </c>
      <c r="C569" s="18" t="s">
        <v>264</v>
      </c>
      <c r="D569" s="21" t="s">
        <v>309</v>
      </c>
      <c r="E569" s="18"/>
      <c r="F569" s="19" t="n">
        <f aca="false">F570</f>
        <v>40378.8</v>
      </c>
    </row>
    <row r="570" customFormat="false" ht="30" hidden="false" customHeight="false" outlineLevel="0" collapsed="false">
      <c r="A570" s="24" t="s">
        <v>310</v>
      </c>
      <c r="B570" s="18" t="s">
        <v>264</v>
      </c>
      <c r="C570" s="18" t="s">
        <v>264</v>
      </c>
      <c r="D570" s="21" t="s">
        <v>311</v>
      </c>
      <c r="E570" s="18"/>
      <c r="F570" s="19" t="n">
        <f aca="false">F571</f>
        <v>40378.8</v>
      </c>
    </row>
    <row r="571" customFormat="false" ht="30" hidden="false" customHeight="false" outlineLevel="0" collapsed="false">
      <c r="A571" s="24" t="s">
        <v>449</v>
      </c>
      <c r="B571" s="18" t="s">
        <v>264</v>
      </c>
      <c r="C571" s="18" t="s">
        <v>264</v>
      </c>
      <c r="D571" s="21" t="s">
        <v>450</v>
      </c>
      <c r="E571" s="25"/>
      <c r="F571" s="19" t="n">
        <f aca="false">F572</f>
        <v>40378.8</v>
      </c>
    </row>
    <row r="572" customFormat="false" ht="30" hidden="false" customHeight="false" outlineLevel="0" collapsed="false">
      <c r="A572" s="22" t="s">
        <v>139</v>
      </c>
      <c r="B572" s="18" t="s">
        <v>264</v>
      </c>
      <c r="C572" s="18" t="s">
        <v>264</v>
      </c>
      <c r="D572" s="21" t="s">
        <v>450</v>
      </c>
      <c r="E572" s="18" t="s">
        <v>140</v>
      </c>
      <c r="F572" s="19" t="n">
        <f aca="false">F573</f>
        <v>40378.8</v>
      </c>
    </row>
    <row r="573" customFormat="false" ht="15" hidden="false" customHeight="false" outlineLevel="0" collapsed="false">
      <c r="A573" s="22" t="s">
        <v>141</v>
      </c>
      <c r="B573" s="18" t="s">
        <v>264</v>
      </c>
      <c r="C573" s="18" t="s">
        <v>264</v>
      </c>
      <c r="D573" s="21" t="s">
        <v>450</v>
      </c>
      <c r="E573" s="18" t="s">
        <v>142</v>
      </c>
      <c r="F573" s="19" t="n">
        <f aca="false">прил_5!G545</f>
        <v>40378.8</v>
      </c>
    </row>
    <row r="574" customFormat="false" ht="15" hidden="false" customHeight="false" outlineLevel="0" collapsed="false">
      <c r="A574" s="20" t="s">
        <v>83</v>
      </c>
      <c r="B574" s="18" t="s">
        <v>264</v>
      </c>
      <c r="C574" s="18" t="s">
        <v>264</v>
      </c>
      <c r="D574" s="21" t="s">
        <v>84</v>
      </c>
      <c r="E574" s="18"/>
      <c r="F574" s="19" t="n">
        <f aca="false">F575</f>
        <v>1512.5</v>
      </c>
    </row>
    <row r="575" customFormat="false" ht="15" hidden="false" customHeight="false" outlineLevel="0" collapsed="false">
      <c r="A575" s="20" t="s">
        <v>85</v>
      </c>
      <c r="B575" s="18" t="s">
        <v>264</v>
      </c>
      <c r="C575" s="18" t="s">
        <v>264</v>
      </c>
      <c r="D575" s="21" t="s">
        <v>86</v>
      </c>
      <c r="E575" s="18"/>
      <c r="F575" s="19" t="n">
        <f aca="false">F578+F576</f>
        <v>1512.5</v>
      </c>
    </row>
    <row r="576" customFormat="false" ht="30" hidden="false" customHeight="false" outlineLevel="0" collapsed="false">
      <c r="A576" s="22" t="s">
        <v>43</v>
      </c>
      <c r="B576" s="18" t="s">
        <v>264</v>
      </c>
      <c r="C576" s="18" t="s">
        <v>264</v>
      </c>
      <c r="D576" s="21" t="s">
        <v>86</v>
      </c>
      <c r="E576" s="18" t="s">
        <v>44</v>
      </c>
      <c r="F576" s="19" t="n">
        <f aca="false">F577</f>
        <v>6.4</v>
      </c>
    </row>
    <row r="577" customFormat="false" ht="30" hidden="false" customHeight="false" outlineLevel="0" collapsed="false">
      <c r="A577" s="22" t="s">
        <v>45</v>
      </c>
      <c r="B577" s="18" t="s">
        <v>264</v>
      </c>
      <c r="C577" s="18" t="s">
        <v>264</v>
      </c>
      <c r="D577" s="21" t="s">
        <v>86</v>
      </c>
      <c r="E577" s="18" t="s">
        <v>46</v>
      </c>
      <c r="F577" s="19" t="n">
        <f aca="false">прил_5!G549</f>
        <v>6.4</v>
      </c>
    </row>
    <row r="578" customFormat="false" ht="30" hidden="false" customHeight="false" outlineLevel="0" collapsed="false">
      <c r="A578" s="22" t="s">
        <v>139</v>
      </c>
      <c r="B578" s="18" t="s">
        <v>264</v>
      </c>
      <c r="C578" s="18" t="s">
        <v>264</v>
      </c>
      <c r="D578" s="21" t="s">
        <v>86</v>
      </c>
      <c r="E578" s="18" t="s">
        <v>140</v>
      </c>
      <c r="F578" s="19" t="n">
        <f aca="false">F579</f>
        <v>1506.1</v>
      </c>
    </row>
    <row r="579" customFormat="false" ht="15" hidden="false" customHeight="false" outlineLevel="0" collapsed="false">
      <c r="A579" s="22" t="s">
        <v>141</v>
      </c>
      <c r="B579" s="18" t="s">
        <v>264</v>
      </c>
      <c r="C579" s="18" t="s">
        <v>264</v>
      </c>
      <c r="D579" s="21" t="s">
        <v>86</v>
      </c>
      <c r="E579" s="18" t="s">
        <v>142</v>
      </c>
      <c r="F579" s="19" t="n">
        <f aca="false">прил_5!G551</f>
        <v>1506.1</v>
      </c>
    </row>
    <row r="580" customFormat="false" ht="15.6" hidden="false" customHeight="false" outlineLevel="0" collapsed="false">
      <c r="A580" s="14" t="s">
        <v>451</v>
      </c>
      <c r="B580" s="15" t="s">
        <v>88</v>
      </c>
      <c r="C580" s="15"/>
      <c r="D580" s="15"/>
      <c r="E580" s="15"/>
      <c r="F580" s="16" t="n">
        <f aca="false">F581</f>
        <v>5298.5</v>
      </c>
    </row>
    <row r="581" customFormat="false" ht="30" hidden="false" customHeight="false" outlineLevel="0" collapsed="false">
      <c r="A581" s="17" t="s">
        <v>452</v>
      </c>
      <c r="B581" s="18" t="s">
        <v>88</v>
      </c>
      <c r="C581" s="18" t="s">
        <v>34</v>
      </c>
      <c r="D581" s="18"/>
      <c r="E581" s="18"/>
      <c r="F581" s="19" t="n">
        <f aca="false">F582+F603</f>
        <v>5298.5</v>
      </c>
    </row>
    <row r="582" customFormat="false" ht="15" hidden="false" customHeight="false" outlineLevel="0" collapsed="false">
      <c r="A582" s="20" t="s">
        <v>453</v>
      </c>
      <c r="B582" s="18" t="s">
        <v>88</v>
      </c>
      <c r="C582" s="18" t="s">
        <v>34</v>
      </c>
      <c r="D582" s="21" t="s">
        <v>454</v>
      </c>
      <c r="E582" s="18"/>
      <c r="F582" s="19" t="n">
        <f aca="false">F583+F590+F595</f>
        <v>1663</v>
      </c>
    </row>
    <row r="583" customFormat="false" ht="15" hidden="false" customHeight="false" outlineLevel="0" collapsed="false">
      <c r="A583" s="20" t="s">
        <v>455</v>
      </c>
      <c r="B583" s="18" t="s">
        <v>88</v>
      </c>
      <c r="C583" s="18" t="s">
        <v>34</v>
      </c>
      <c r="D583" s="21" t="s">
        <v>456</v>
      </c>
      <c r="E583" s="18"/>
      <c r="F583" s="19" t="n">
        <f aca="false">F584</f>
        <v>480</v>
      </c>
    </row>
    <row r="584" customFormat="false" ht="45" hidden="false" customHeight="false" outlineLevel="0" collapsed="false">
      <c r="A584" s="24" t="s">
        <v>457</v>
      </c>
      <c r="B584" s="18" t="s">
        <v>88</v>
      </c>
      <c r="C584" s="18" t="s">
        <v>34</v>
      </c>
      <c r="D584" s="21" t="s">
        <v>458</v>
      </c>
      <c r="E584" s="18"/>
      <c r="F584" s="19" t="n">
        <f aca="false">F585</f>
        <v>480</v>
      </c>
    </row>
    <row r="585" customFormat="false" ht="30" hidden="false" customHeight="false" outlineLevel="0" collapsed="false">
      <c r="A585" s="28" t="s">
        <v>459</v>
      </c>
      <c r="B585" s="18" t="s">
        <v>88</v>
      </c>
      <c r="C585" s="18" t="s">
        <v>34</v>
      </c>
      <c r="D585" s="21" t="s">
        <v>460</v>
      </c>
      <c r="E585" s="18"/>
      <c r="F585" s="19" t="n">
        <f aca="false">F586+F588</f>
        <v>480</v>
      </c>
    </row>
    <row r="586" customFormat="false" ht="30" hidden="false" customHeight="false" outlineLevel="0" collapsed="false">
      <c r="A586" s="22" t="s">
        <v>43</v>
      </c>
      <c r="B586" s="18" t="s">
        <v>88</v>
      </c>
      <c r="C586" s="18" t="s">
        <v>34</v>
      </c>
      <c r="D586" s="21" t="s">
        <v>460</v>
      </c>
      <c r="E586" s="18" t="s">
        <v>44</v>
      </c>
      <c r="F586" s="19" t="n">
        <f aca="false">F587</f>
        <v>433</v>
      </c>
    </row>
    <row r="587" customFormat="false" ht="30" hidden="false" customHeight="false" outlineLevel="0" collapsed="false">
      <c r="A587" s="22" t="s">
        <v>45</v>
      </c>
      <c r="B587" s="18" t="s">
        <v>88</v>
      </c>
      <c r="C587" s="18" t="s">
        <v>34</v>
      </c>
      <c r="D587" s="21" t="s">
        <v>460</v>
      </c>
      <c r="E587" s="18" t="s">
        <v>46</v>
      </c>
      <c r="F587" s="19" t="n">
        <f aca="false">прил_5!G559</f>
        <v>433</v>
      </c>
    </row>
    <row r="588" customFormat="false" ht="30" hidden="false" customHeight="false" outlineLevel="0" collapsed="false">
      <c r="A588" s="22" t="s">
        <v>139</v>
      </c>
      <c r="B588" s="18" t="s">
        <v>88</v>
      </c>
      <c r="C588" s="18" t="s">
        <v>34</v>
      </c>
      <c r="D588" s="21" t="s">
        <v>460</v>
      </c>
      <c r="E588" s="18" t="s">
        <v>140</v>
      </c>
      <c r="F588" s="19" t="n">
        <f aca="false">F589</f>
        <v>47</v>
      </c>
    </row>
    <row r="589" customFormat="false" ht="15" hidden="false" customHeight="false" outlineLevel="0" collapsed="false">
      <c r="A589" s="22" t="s">
        <v>141</v>
      </c>
      <c r="B589" s="18" t="s">
        <v>88</v>
      </c>
      <c r="C589" s="18" t="s">
        <v>34</v>
      </c>
      <c r="D589" s="21" t="s">
        <v>460</v>
      </c>
      <c r="E589" s="18" t="s">
        <v>142</v>
      </c>
      <c r="F589" s="19" t="n">
        <f aca="false">прил_5!G561</f>
        <v>47</v>
      </c>
    </row>
    <row r="590" customFormat="false" ht="15" hidden="false" customHeight="false" outlineLevel="0" collapsed="false">
      <c r="A590" s="20" t="s">
        <v>461</v>
      </c>
      <c r="B590" s="18" t="s">
        <v>88</v>
      </c>
      <c r="C590" s="18" t="s">
        <v>34</v>
      </c>
      <c r="D590" s="21" t="s">
        <v>462</v>
      </c>
      <c r="E590" s="18"/>
      <c r="F590" s="19" t="n">
        <f aca="false">F591</f>
        <v>633</v>
      </c>
    </row>
    <row r="591" customFormat="false" ht="30" hidden="false" customHeight="false" outlineLevel="0" collapsed="false">
      <c r="A591" s="24" t="s">
        <v>463</v>
      </c>
      <c r="B591" s="18" t="s">
        <v>88</v>
      </c>
      <c r="C591" s="18" t="s">
        <v>34</v>
      </c>
      <c r="D591" s="21" t="s">
        <v>464</v>
      </c>
      <c r="E591" s="18"/>
      <c r="F591" s="19" t="n">
        <f aca="false">F592</f>
        <v>633</v>
      </c>
    </row>
    <row r="592" customFormat="false" ht="30" hidden="false" customHeight="false" outlineLevel="0" collapsed="false">
      <c r="A592" s="24" t="s">
        <v>465</v>
      </c>
      <c r="B592" s="18" t="s">
        <v>88</v>
      </c>
      <c r="C592" s="18" t="s">
        <v>34</v>
      </c>
      <c r="D592" s="21" t="s">
        <v>466</v>
      </c>
      <c r="E592" s="18"/>
      <c r="F592" s="19" t="n">
        <f aca="false">F593</f>
        <v>633</v>
      </c>
    </row>
    <row r="593" customFormat="false" ht="30" hidden="false" customHeight="false" outlineLevel="0" collapsed="false">
      <c r="A593" s="22" t="s">
        <v>43</v>
      </c>
      <c r="B593" s="18" t="s">
        <v>88</v>
      </c>
      <c r="C593" s="18" t="s">
        <v>34</v>
      </c>
      <c r="D593" s="21" t="s">
        <v>466</v>
      </c>
      <c r="E593" s="18" t="s">
        <v>44</v>
      </c>
      <c r="F593" s="19" t="n">
        <f aca="false">F594</f>
        <v>633</v>
      </c>
    </row>
    <row r="594" customFormat="false" ht="30" hidden="false" customHeight="false" outlineLevel="0" collapsed="false">
      <c r="A594" s="22" t="s">
        <v>45</v>
      </c>
      <c r="B594" s="18" t="s">
        <v>88</v>
      </c>
      <c r="C594" s="18" t="s">
        <v>34</v>
      </c>
      <c r="D594" s="21" t="s">
        <v>466</v>
      </c>
      <c r="E594" s="18" t="s">
        <v>46</v>
      </c>
      <c r="F594" s="19" t="n">
        <f aca="false">прил_5!G566</f>
        <v>633</v>
      </c>
    </row>
    <row r="595" customFormat="false" ht="30" hidden="false" customHeight="false" outlineLevel="0" collapsed="false">
      <c r="A595" s="20" t="s">
        <v>467</v>
      </c>
      <c r="B595" s="18" t="s">
        <v>88</v>
      </c>
      <c r="C595" s="18" t="s">
        <v>34</v>
      </c>
      <c r="D595" s="21" t="s">
        <v>468</v>
      </c>
      <c r="E595" s="18"/>
      <c r="F595" s="19" t="n">
        <f aca="false">F596</f>
        <v>550</v>
      </c>
    </row>
    <row r="596" customFormat="false" ht="15" hidden="false" customHeight="false" outlineLevel="0" collapsed="false">
      <c r="A596" s="24" t="s">
        <v>469</v>
      </c>
      <c r="B596" s="18" t="s">
        <v>88</v>
      </c>
      <c r="C596" s="18" t="s">
        <v>34</v>
      </c>
      <c r="D596" s="21" t="s">
        <v>470</v>
      </c>
      <c r="E596" s="18"/>
      <c r="F596" s="19" t="n">
        <f aca="false">F600+F597</f>
        <v>550</v>
      </c>
    </row>
    <row r="597" customFormat="false" ht="45" hidden="false" customHeight="false" outlineLevel="0" collapsed="false">
      <c r="A597" s="24" t="s">
        <v>471</v>
      </c>
      <c r="B597" s="18" t="s">
        <v>88</v>
      </c>
      <c r="C597" s="18" t="s">
        <v>34</v>
      </c>
      <c r="D597" s="21" t="s">
        <v>472</v>
      </c>
      <c r="E597" s="25"/>
      <c r="F597" s="40" t="n">
        <f aca="false">F598</f>
        <v>500</v>
      </c>
    </row>
    <row r="598" customFormat="false" ht="30" hidden="false" customHeight="false" outlineLevel="0" collapsed="false">
      <c r="A598" s="22" t="s">
        <v>139</v>
      </c>
      <c r="B598" s="18" t="s">
        <v>88</v>
      </c>
      <c r="C598" s="18" t="s">
        <v>34</v>
      </c>
      <c r="D598" s="21" t="s">
        <v>472</v>
      </c>
      <c r="E598" s="25" t="n">
        <v>600</v>
      </c>
      <c r="F598" s="40" t="n">
        <f aca="false">F599</f>
        <v>500</v>
      </c>
    </row>
    <row r="599" customFormat="false" ht="15" hidden="false" customHeight="false" outlineLevel="0" collapsed="false">
      <c r="A599" s="22" t="s">
        <v>141</v>
      </c>
      <c r="B599" s="18" t="s">
        <v>88</v>
      </c>
      <c r="C599" s="18" t="s">
        <v>34</v>
      </c>
      <c r="D599" s="21" t="s">
        <v>472</v>
      </c>
      <c r="E599" s="25" t="n">
        <v>610</v>
      </c>
      <c r="F599" s="40" t="n">
        <f aca="false">прил_5!G571</f>
        <v>500</v>
      </c>
    </row>
    <row r="600" customFormat="false" ht="45" hidden="false" customHeight="false" outlineLevel="0" collapsed="false">
      <c r="A600" s="24" t="s">
        <v>473</v>
      </c>
      <c r="B600" s="18" t="s">
        <v>88</v>
      </c>
      <c r="C600" s="18" t="s">
        <v>34</v>
      </c>
      <c r="D600" s="21" t="s">
        <v>474</v>
      </c>
      <c r="E600" s="18"/>
      <c r="F600" s="19" t="n">
        <f aca="false">F601</f>
        <v>50</v>
      </c>
    </row>
    <row r="601" customFormat="false" ht="30" hidden="false" customHeight="false" outlineLevel="0" collapsed="false">
      <c r="A601" s="22" t="s">
        <v>43</v>
      </c>
      <c r="B601" s="18" t="s">
        <v>88</v>
      </c>
      <c r="C601" s="18" t="s">
        <v>34</v>
      </c>
      <c r="D601" s="21" t="s">
        <v>474</v>
      </c>
      <c r="E601" s="18" t="s">
        <v>44</v>
      </c>
      <c r="F601" s="19" t="n">
        <f aca="false">F602</f>
        <v>50</v>
      </c>
    </row>
    <row r="602" customFormat="false" ht="30" hidden="false" customHeight="false" outlineLevel="0" collapsed="false">
      <c r="A602" s="22" t="s">
        <v>45</v>
      </c>
      <c r="B602" s="18" t="s">
        <v>88</v>
      </c>
      <c r="C602" s="18" t="s">
        <v>34</v>
      </c>
      <c r="D602" s="21" t="s">
        <v>474</v>
      </c>
      <c r="E602" s="18" t="s">
        <v>46</v>
      </c>
      <c r="F602" s="19" t="n">
        <f aca="false">прил_5!G574</f>
        <v>50</v>
      </c>
    </row>
    <row r="603" customFormat="false" ht="15" hidden="false" customHeight="false" outlineLevel="0" collapsed="false">
      <c r="A603" s="20" t="s">
        <v>83</v>
      </c>
      <c r="B603" s="18" t="s">
        <v>88</v>
      </c>
      <c r="C603" s="18" t="s">
        <v>34</v>
      </c>
      <c r="D603" s="21" t="s">
        <v>84</v>
      </c>
      <c r="E603" s="18"/>
      <c r="F603" s="19" t="n">
        <f aca="false">F604+F607</f>
        <v>3635.5</v>
      </c>
    </row>
    <row r="604" customFormat="false" ht="15" hidden="false" customHeight="false" outlineLevel="0" collapsed="false">
      <c r="A604" s="20" t="s">
        <v>85</v>
      </c>
      <c r="B604" s="18" t="s">
        <v>88</v>
      </c>
      <c r="C604" s="18" t="s">
        <v>34</v>
      </c>
      <c r="D604" s="21" t="s">
        <v>86</v>
      </c>
      <c r="E604" s="18"/>
      <c r="F604" s="19" t="n">
        <f aca="false">F605</f>
        <v>35.5</v>
      </c>
    </row>
    <row r="605" customFormat="false" ht="30" hidden="false" customHeight="false" outlineLevel="0" collapsed="false">
      <c r="A605" s="22" t="s">
        <v>139</v>
      </c>
      <c r="B605" s="18" t="s">
        <v>88</v>
      </c>
      <c r="C605" s="18" t="s">
        <v>34</v>
      </c>
      <c r="D605" s="21" t="s">
        <v>86</v>
      </c>
      <c r="E605" s="18" t="s">
        <v>140</v>
      </c>
      <c r="F605" s="19" t="n">
        <f aca="false">F606</f>
        <v>35.5</v>
      </c>
    </row>
    <row r="606" customFormat="false" ht="15" hidden="false" customHeight="false" outlineLevel="0" collapsed="false">
      <c r="A606" s="22" t="s">
        <v>141</v>
      </c>
      <c r="B606" s="18" t="s">
        <v>88</v>
      </c>
      <c r="C606" s="18" t="s">
        <v>34</v>
      </c>
      <c r="D606" s="21" t="s">
        <v>86</v>
      </c>
      <c r="E606" s="18" t="s">
        <v>142</v>
      </c>
      <c r="F606" s="19" t="n">
        <f aca="false">прил_5!G578</f>
        <v>35.5</v>
      </c>
    </row>
    <row r="607" customFormat="false" ht="30" hidden="false" customHeight="false" outlineLevel="0" collapsed="false">
      <c r="A607" s="22" t="s">
        <v>314</v>
      </c>
      <c r="B607" s="18" t="s">
        <v>88</v>
      </c>
      <c r="C607" s="18" t="s">
        <v>34</v>
      </c>
      <c r="D607" s="21" t="s">
        <v>315</v>
      </c>
      <c r="E607" s="18"/>
      <c r="F607" s="19" t="n">
        <f aca="false">F608</f>
        <v>3600</v>
      </c>
    </row>
    <row r="608" customFormat="false" ht="30" hidden="false" customHeight="false" outlineLevel="0" collapsed="false">
      <c r="A608" s="22" t="s">
        <v>139</v>
      </c>
      <c r="B608" s="18" t="s">
        <v>88</v>
      </c>
      <c r="C608" s="18" t="s">
        <v>34</v>
      </c>
      <c r="D608" s="21" t="s">
        <v>315</v>
      </c>
      <c r="E608" s="18" t="s">
        <v>140</v>
      </c>
      <c r="F608" s="19" t="n">
        <f aca="false">F609</f>
        <v>3600</v>
      </c>
    </row>
    <row r="609" customFormat="false" ht="15" hidden="false" customHeight="false" outlineLevel="0" collapsed="false">
      <c r="A609" s="22" t="s">
        <v>141</v>
      </c>
      <c r="B609" s="18" t="s">
        <v>88</v>
      </c>
      <c r="C609" s="18" t="s">
        <v>34</v>
      </c>
      <c r="D609" s="21" t="s">
        <v>315</v>
      </c>
      <c r="E609" s="18" t="s">
        <v>142</v>
      </c>
      <c r="F609" s="19" t="n">
        <f aca="false">прил_5!G581</f>
        <v>3600</v>
      </c>
    </row>
    <row r="610" customFormat="false" ht="15.6" hidden="false" customHeight="false" outlineLevel="0" collapsed="false">
      <c r="A610" s="14" t="s">
        <v>475</v>
      </c>
      <c r="B610" s="15" t="s">
        <v>96</v>
      </c>
      <c r="C610" s="15"/>
      <c r="D610" s="15"/>
      <c r="E610" s="15"/>
      <c r="F610" s="16" t="n">
        <f aca="false">F611+F666+F743+F778+F802</f>
        <v>1782025.4</v>
      </c>
    </row>
    <row r="611" customFormat="false" ht="15" hidden="false" customHeight="false" outlineLevel="0" collapsed="false">
      <c r="A611" s="17" t="s">
        <v>476</v>
      </c>
      <c r="B611" s="18" t="s">
        <v>96</v>
      </c>
      <c r="C611" s="18" t="s">
        <v>18</v>
      </c>
      <c r="D611" s="18"/>
      <c r="E611" s="18"/>
      <c r="F611" s="19" t="n">
        <f aca="false">F612+F631+F647+F656+F662</f>
        <v>604291</v>
      </c>
    </row>
    <row r="612" customFormat="false" ht="15" hidden="false" customHeight="false" outlineLevel="0" collapsed="false">
      <c r="A612" s="20" t="s">
        <v>115</v>
      </c>
      <c r="B612" s="18" t="s">
        <v>96</v>
      </c>
      <c r="C612" s="18" t="s">
        <v>18</v>
      </c>
      <c r="D612" s="21" t="s">
        <v>116</v>
      </c>
      <c r="E612" s="18"/>
      <c r="F612" s="30" t="n">
        <f aca="false">F613</f>
        <v>500523</v>
      </c>
    </row>
    <row r="613" customFormat="false" ht="15" hidden="false" customHeight="false" outlineLevel="0" collapsed="false">
      <c r="A613" s="20" t="s">
        <v>117</v>
      </c>
      <c r="B613" s="18" t="s">
        <v>96</v>
      </c>
      <c r="C613" s="18" t="s">
        <v>18</v>
      </c>
      <c r="D613" s="21" t="s">
        <v>118</v>
      </c>
      <c r="E613" s="18"/>
      <c r="F613" s="30" t="n">
        <f aca="false">F614+F621</f>
        <v>500523</v>
      </c>
    </row>
    <row r="614" customFormat="false" ht="30" hidden="false" customHeight="false" outlineLevel="0" collapsed="false">
      <c r="A614" s="20" t="s">
        <v>477</v>
      </c>
      <c r="B614" s="18" t="s">
        <v>96</v>
      </c>
      <c r="C614" s="18" t="s">
        <v>18</v>
      </c>
      <c r="D614" s="21" t="s">
        <v>478</v>
      </c>
      <c r="E614" s="18"/>
      <c r="F614" s="30" t="n">
        <f aca="false">F615+F618</f>
        <v>2733</v>
      </c>
    </row>
    <row r="615" customFormat="false" ht="75" hidden="false" customHeight="false" outlineLevel="0" collapsed="false">
      <c r="A615" s="24" t="s">
        <v>479</v>
      </c>
      <c r="B615" s="18" t="s">
        <v>96</v>
      </c>
      <c r="C615" s="18" t="s">
        <v>18</v>
      </c>
      <c r="D615" s="21" t="s">
        <v>480</v>
      </c>
      <c r="E615" s="25"/>
      <c r="F615" s="30" t="n">
        <f aca="false">F616</f>
        <v>50</v>
      </c>
    </row>
    <row r="616" customFormat="false" ht="30" hidden="false" customHeight="false" outlineLevel="0" collapsed="false">
      <c r="A616" s="22" t="s">
        <v>139</v>
      </c>
      <c r="B616" s="18" t="s">
        <v>96</v>
      </c>
      <c r="C616" s="18" t="s">
        <v>18</v>
      </c>
      <c r="D616" s="21" t="s">
        <v>480</v>
      </c>
      <c r="E616" s="18" t="s">
        <v>140</v>
      </c>
      <c r="F616" s="30" t="n">
        <f aca="false">F617</f>
        <v>50</v>
      </c>
    </row>
    <row r="617" customFormat="false" ht="15" hidden="false" customHeight="false" outlineLevel="0" collapsed="false">
      <c r="A617" s="22" t="s">
        <v>141</v>
      </c>
      <c r="B617" s="18" t="s">
        <v>96</v>
      </c>
      <c r="C617" s="18" t="s">
        <v>18</v>
      </c>
      <c r="D617" s="21" t="s">
        <v>480</v>
      </c>
      <c r="E617" s="18" t="s">
        <v>142</v>
      </c>
      <c r="F617" s="30" t="n">
        <f aca="false">прил_5!G860</f>
        <v>50</v>
      </c>
    </row>
    <row r="618" customFormat="false" ht="45" hidden="false" customHeight="false" outlineLevel="0" collapsed="false">
      <c r="A618" s="20" t="s">
        <v>481</v>
      </c>
      <c r="B618" s="18" t="s">
        <v>96</v>
      </c>
      <c r="C618" s="18" t="s">
        <v>18</v>
      </c>
      <c r="D618" s="21" t="s">
        <v>482</v>
      </c>
      <c r="E618" s="18"/>
      <c r="F618" s="30" t="n">
        <f aca="false">F619</f>
        <v>2683</v>
      </c>
    </row>
    <row r="619" customFormat="false" ht="30" hidden="false" customHeight="false" outlineLevel="0" collapsed="false">
      <c r="A619" s="22" t="s">
        <v>43</v>
      </c>
      <c r="B619" s="18" t="s">
        <v>96</v>
      </c>
      <c r="C619" s="18" t="s">
        <v>18</v>
      </c>
      <c r="D619" s="21" t="s">
        <v>482</v>
      </c>
      <c r="E619" s="18" t="s">
        <v>44</v>
      </c>
      <c r="F619" s="30" t="n">
        <f aca="false">F620</f>
        <v>2683</v>
      </c>
    </row>
    <row r="620" customFormat="false" ht="30" hidden="false" customHeight="false" outlineLevel="0" collapsed="false">
      <c r="A620" s="22" t="s">
        <v>45</v>
      </c>
      <c r="B620" s="18" t="s">
        <v>96</v>
      </c>
      <c r="C620" s="18" t="s">
        <v>18</v>
      </c>
      <c r="D620" s="21" t="s">
        <v>482</v>
      </c>
      <c r="E620" s="18" t="s">
        <v>46</v>
      </c>
      <c r="F620" s="30" t="n">
        <f aca="false">прил_5!G863</f>
        <v>2683</v>
      </c>
    </row>
    <row r="621" customFormat="false" ht="45" hidden="false" customHeight="false" outlineLevel="0" collapsed="false">
      <c r="A621" s="20" t="s">
        <v>119</v>
      </c>
      <c r="B621" s="18" t="s">
        <v>96</v>
      </c>
      <c r="C621" s="18" t="s">
        <v>18</v>
      </c>
      <c r="D621" s="21" t="s">
        <v>120</v>
      </c>
      <c r="E621" s="18"/>
      <c r="F621" s="30" t="n">
        <f aca="false">F622+F625+F628</f>
        <v>497790</v>
      </c>
    </row>
    <row r="622" customFormat="false" ht="45" hidden="false" customHeight="false" outlineLevel="0" collapsed="false">
      <c r="A622" s="42" t="s">
        <v>483</v>
      </c>
      <c r="B622" s="18" t="s">
        <v>96</v>
      </c>
      <c r="C622" s="18" t="s">
        <v>18</v>
      </c>
      <c r="D622" s="21" t="s">
        <v>484</v>
      </c>
      <c r="E622" s="18"/>
      <c r="F622" s="30" t="n">
        <f aca="false">F623</f>
        <v>156372</v>
      </c>
    </row>
    <row r="623" customFormat="false" ht="30" hidden="false" customHeight="false" outlineLevel="0" collapsed="false">
      <c r="A623" s="22" t="s">
        <v>139</v>
      </c>
      <c r="B623" s="18" t="s">
        <v>96</v>
      </c>
      <c r="C623" s="18" t="s">
        <v>18</v>
      </c>
      <c r="D623" s="21" t="s">
        <v>484</v>
      </c>
      <c r="E623" s="18" t="s">
        <v>140</v>
      </c>
      <c r="F623" s="30" t="n">
        <f aca="false">F624</f>
        <v>156372</v>
      </c>
    </row>
    <row r="624" customFormat="false" ht="15" hidden="false" customHeight="false" outlineLevel="0" collapsed="false">
      <c r="A624" s="22" t="s">
        <v>141</v>
      </c>
      <c r="B624" s="18" t="s">
        <v>96</v>
      </c>
      <c r="C624" s="18" t="s">
        <v>18</v>
      </c>
      <c r="D624" s="21" t="s">
        <v>484</v>
      </c>
      <c r="E624" s="18" t="s">
        <v>142</v>
      </c>
      <c r="F624" s="30" t="n">
        <f aca="false">прил_5!G867</f>
        <v>156372</v>
      </c>
    </row>
    <row r="625" customFormat="false" ht="105" hidden="false" customHeight="false" outlineLevel="0" collapsed="false">
      <c r="A625" s="24" t="s">
        <v>485</v>
      </c>
      <c r="B625" s="18" t="s">
        <v>96</v>
      </c>
      <c r="C625" s="18" t="s">
        <v>18</v>
      </c>
      <c r="D625" s="21" t="s">
        <v>486</v>
      </c>
      <c r="E625" s="18"/>
      <c r="F625" s="30" t="n">
        <f aca="false">F626</f>
        <v>337530</v>
      </c>
    </row>
    <row r="626" customFormat="false" ht="30" hidden="false" customHeight="false" outlineLevel="0" collapsed="false">
      <c r="A626" s="22" t="s">
        <v>139</v>
      </c>
      <c r="B626" s="18" t="s">
        <v>96</v>
      </c>
      <c r="C626" s="18" t="s">
        <v>18</v>
      </c>
      <c r="D626" s="21" t="s">
        <v>486</v>
      </c>
      <c r="E626" s="18" t="s">
        <v>140</v>
      </c>
      <c r="F626" s="30" t="n">
        <f aca="false">F627</f>
        <v>337530</v>
      </c>
    </row>
    <row r="627" customFormat="false" ht="15" hidden="false" customHeight="false" outlineLevel="0" collapsed="false">
      <c r="A627" s="22" t="s">
        <v>141</v>
      </c>
      <c r="B627" s="18" t="s">
        <v>96</v>
      </c>
      <c r="C627" s="18" t="s">
        <v>18</v>
      </c>
      <c r="D627" s="21" t="s">
        <v>486</v>
      </c>
      <c r="E627" s="18" t="s">
        <v>142</v>
      </c>
      <c r="F627" s="30" t="n">
        <f aca="false">прил_5!G870</f>
        <v>337530</v>
      </c>
    </row>
    <row r="628" customFormat="false" ht="90" hidden="false" customHeight="false" outlineLevel="0" collapsed="false">
      <c r="A628" s="24" t="s">
        <v>487</v>
      </c>
      <c r="B628" s="18" t="s">
        <v>96</v>
      </c>
      <c r="C628" s="18" t="s">
        <v>18</v>
      </c>
      <c r="D628" s="21" t="s">
        <v>488</v>
      </c>
      <c r="E628" s="25"/>
      <c r="F628" s="30" t="n">
        <f aca="false">F629</f>
        <v>3888</v>
      </c>
    </row>
    <row r="629" customFormat="false" ht="30" hidden="false" customHeight="false" outlineLevel="0" collapsed="false">
      <c r="A629" s="22" t="s">
        <v>139</v>
      </c>
      <c r="B629" s="18" t="s">
        <v>96</v>
      </c>
      <c r="C629" s="18" t="s">
        <v>18</v>
      </c>
      <c r="D629" s="21" t="s">
        <v>488</v>
      </c>
      <c r="E629" s="18" t="s">
        <v>140</v>
      </c>
      <c r="F629" s="30" t="n">
        <f aca="false">F630</f>
        <v>3888</v>
      </c>
    </row>
    <row r="630" customFormat="false" ht="30" hidden="false" customHeight="false" outlineLevel="0" collapsed="false">
      <c r="A630" s="22" t="s">
        <v>489</v>
      </c>
      <c r="B630" s="18" t="s">
        <v>96</v>
      </c>
      <c r="C630" s="18" t="s">
        <v>18</v>
      </c>
      <c r="D630" s="21" t="s">
        <v>488</v>
      </c>
      <c r="E630" s="18" t="s">
        <v>490</v>
      </c>
      <c r="F630" s="30" t="n">
        <f aca="false">прил_5!G873</f>
        <v>3888</v>
      </c>
    </row>
    <row r="631" customFormat="false" ht="30" hidden="false" customHeight="false" outlineLevel="0" collapsed="false">
      <c r="A631" s="20" t="s">
        <v>131</v>
      </c>
      <c r="B631" s="18" t="s">
        <v>96</v>
      </c>
      <c r="C631" s="18" t="s">
        <v>18</v>
      </c>
      <c r="D631" s="21" t="s">
        <v>132</v>
      </c>
      <c r="E631" s="18"/>
      <c r="F631" s="19" t="n">
        <f aca="false">F637+F642+F632</f>
        <v>15924.7</v>
      </c>
    </row>
    <row r="632" customFormat="false" ht="30" hidden="false" customHeight="false" outlineLevel="0" collapsed="false">
      <c r="A632" s="20" t="s">
        <v>133</v>
      </c>
      <c r="B632" s="18" t="s">
        <v>96</v>
      </c>
      <c r="C632" s="18" t="s">
        <v>18</v>
      </c>
      <c r="D632" s="21" t="s">
        <v>134</v>
      </c>
      <c r="E632" s="18"/>
      <c r="F632" s="19" t="n">
        <f aca="false">F633</f>
        <v>15462.7</v>
      </c>
    </row>
    <row r="633" customFormat="false" ht="45" hidden="false" customHeight="false" outlineLevel="0" collapsed="false">
      <c r="A633" s="24" t="s">
        <v>135</v>
      </c>
      <c r="B633" s="18" t="s">
        <v>96</v>
      </c>
      <c r="C633" s="18" t="s">
        <v>18</v>
      </c>
      <c r="D633" s="21" t="s">
        <v>136</v>
      </c>
      <c r="E633" s="18"/>
      <c r="F633" s="19" t="n">
        <f aca="false">F634</f>
        <v>15462.7</v>
      </c>
    </row>
    <row r="634" customFormat="false" ht="15" hidden="false" customHeight="false" outlineLevel="0" collapsed="false">
      <c r="A634" s="22" t="s">
        <v>137</v>
      </c>
      <c r="B634" s="18" t="s">
        <v>96</v>
      </c>
      <c r="C634" s="18" t="s">
        <v>18</v>
      </c>
      <c r="D634" s="21" t="s">
        <v>138</v>
      </c>
      <c r="E634" s="18"/>
      <c r="F634" s="19" t="n">
        <f aca="false">F635</f>
        <v>15462.7</v>
      </c>
    </row>
    <row r="635" customFormat="false" ht="30" hidden="false" customHeight="false" outlineLevel="0" collapsed="false">
      <c r="A635" s="22" t="s">
        <v>139</v>
      </c>
      <c r="B635" s="18" t="s">
        <v>96</v>
      </c>
      <c r="C635" s="18" t="s">
        <v>18</v>
      </c>
      <c r="D635" s="21" t="s">
        <v>138</v>
      </c>
      <c r="E635" s="18" t="s">
        <v>140</v>
      </c>
      <c r="F635" s="19" t="n">
        <f aca="false">F636</f>
        <v>15462.7</v>
      </c>
    </row>
    <row r="636" customFormat="false" ht="15" hidden="false" customHeight="false" outlineLevel="0" collapsed="false">
      <c r="A636" s="22" t="s">
        <v>141</v>
      </c>
      <c r="B636" s="18" t="s">
        <v>96</v>
      </c>
      <c r="C636" s="18" t="s">
        <v>18</v>
      </c>
      <c r="D636" s="21" t="s">
        <v>138</v>
      </c>
      <c r="E636" s="18" t="s">
        <v>142</v>
      </c>
      <c r="F636" s="19" t="n">
        <f aca="false">прил_5!G879</f>
        <v>15462.7</v>
      </c>
    </row>
    <row r="637" customFormat="false" ht="15" hidden="false" customHeight="false" outlineLevel="0" collapsed="false">
      <c r="A637" s="20" t="s">
        <v>256</v>
      </c>
      <c r="B637" s="18" t="s">
        <v>96</v>
      </c>
      <c r="C637" s="18" t="s">
        <v>18</v>
      </c>
      <c r="D637" s="21" t="s">
        <v>257</v>
      </c>
      <c r="E637" s="18"/>
      <c r="F637" s="19" t="n">
        <f aca="false">F638</f>
        <v>395</v>
      </c>
    </row>
    <row r="638" customFormat="false" ht="30" hidden="false" customHeight="false" outlineLevel="0" collapsed="false">
      <c r="A638" s="24" t="s">
        <v>258</v>
      </c>
      <c r="B638" s="18" t="s">
        <v>96</v>
      </c>
      <c r="C638" s="18" t="s">
        <v>18</v>
      </c>
      <c r="D638" s="21" t="s">
        <v>259</v>
      </c>
      <c r="E638" s="18"/>
      <c r="F638" s="19" t="n">
        <f aca="false">F639</f>
        <v>395</v>
      </c>
    </row>
    <row r="639" customFormat="false" ht="30" hidden="false" customHeight="false" outlineLevel="0" collapsed="false">
      <c r="A639" s="28" t="s">
        <v>260</v>
      </c>
      <c r="B639" s="18" t="s">
        <v>96</v>
      </c>
      <c r="C639" s="18" t="s">
        <v>18</v>
      </c>
      <c r="D639" s="21" t="s">
        <v>261</v>
      </c>
      <c r="E639" s="18"/>
      <c r="F639" s="19" t="n">
        <f aca="false">F640</f>
        <v>395</v>
      </c>
    </row>
    <row r="640" customFormat="false" ht="30" hidden="false" customHeight="false" outlineLevel="0" collapsed="false">
      <c r="A640" s="22" t="s">
        <v>139</v>
      </c>
      <c r="B640" s="18" t="s">
        <v>96</v>
      </c>
      <c r="C640" s="18" t="s">
        <v>18</v>
      </c>
      <c r="D640" s="21" t="s">
        <v>261</v>
      </c>
      <c r="E640" s="18" t="s">
        <v>140</v>
      </c>
      <c r="F640" s="19" t="n">
        <f aca="false">F641</f>
        <v>395</v>
      </c>
    </row>
    <row r="641" customFormat="false" ht="15" hidden="false" customHeight="false" outlineLevel="0" collapsed="false">
      <c r="A641" s="22" t="s">
        <v>141</v>
      </c>
      <c r="B641" s="18" t="s">
        <v>96</v>
      </c>
      <c r="C641" s="18" t="s">
        <v>18</v>
      </c>
      <c r="D641" s="21" t="s">
        <v>261</v>
      </c>
      <c r="E641" s="18" t="s">
        <v>142</v>
      </c>
      <c r="F641" s="19" t="n">
        <f aca="false">прил_5!G884</f>
        <v>395</v>
      </c>
    </row>
    <row r="642" customFormat="false" ht="30" hidden="false" customHeight="false" outlineLevel="0" collapsed="false">
      <c r="A642" s="20" t="s">
        <v>219</v>
      </c>
      <c r="B642" s="18" t="s">
        <v>96</v>
      </c>
      <c r="C642" s="18" t="s">
        <v>18</v>
      </c>
      <c r="D642" s="21" t="s">
        <v>220</v>
      </c>
      <c r="E642" s="18"/>
      <c r="F642" s="19" t="n">
        <f aca="false">F643</f>
        <v>67</v>
      </c>
    </row>
    <row r="643" customFormat="false" ht="60" hidden="false" customHeight="false" outlineLevel="0" collapsed="false">
      <c r="A643" s="24" t="s">
        <v>221</v>
      </c>
      <c r="B643" s="18" t="s">
        <v>96</v>
      </c>
      <c r="C643" s="18" t="s">
        <v>18</v>
      </c>
      <c r="D643" s="21" t="s">
        <v>222</v>
      </c>
      <c r="E643" s="18"/>
      <c r="F643" s="19" t="n">
        <f aca="false">F644</f>
        <v>67</v>
      </c>
    </row>
    <row r="644" customFormat="false" ht="45" hidden="false" customHeight="false" outlineLevel="0" collapsed="false">
      <c r="A644" s="24" t="s">
        <v>223</v>
      </c>
      <c r="B644" s="18" t="s">
        <v>96</v>
      </c>
      <c r="C644" s="18" t="s">
        <v>18</v>
      </c>
      <c r="D644" s="21" t="s">
        <v>224</v>
      </c>
      <c r="E644" s="18"/>
      <c r="F644" s="19" t="n">
        <f aca="false">F645</f>
        <v>67</v>
      </c>
    </row>
    <row r="645" customFormat="false" ht="30" hidden="false" customHeight="false" outlineLevel="0" collapsed="false">
      <c r="A645" s="22" t="s">
        <v>139</v>
      </c>
      <c r="B645" s="18" t="s">
        <v>96</v>
      </c>
      <c r="C645" s="18" t="s">
        <v>18</v>
      </c>
      <c r="D645" s="21" t="s">
        <v>224</v>
      </c>
      <c r="E645" s="18" t="s">
        <v>140</v>
      </c>
      <c r="F645" s="19" t="n">
        <f aca="false">F646</f>
        <v>67</v>
      </c>
    </row>
    <row r="646" customFormat="false" ht="15" hidden="false" customHeight="false" outlineLevel="0" collapsed="false">
      <c r="A646" s="22" t="s">
        <v>141</v>
      </c>
      <c r="B646" s="18" t="s">
        <v>96</v>
      </c>
      <c r="C646" s="18" t="s">
        <v>18</v>
      </c>
      <c r="D646" s="21" t="s">
        <v>224</v>
      </c>
      <c r="E646" s="18" t="s">
        <v>142</v>
      </c>
      <c r="F646" s="19" t="n">
        <f aca="false">прил_5!G889</f>
        <v>67</v>
      </c>
    </row>
    <row r="647" customFormat="false" ht="30" hidden="false" customHeight="false" outlineLevel="0" collapsed="false">
      <c r="A647" s="20" t="s">
        <v>183</v>
      </c>
      <c r="B647" s="18" t="s">
        <v>96</v>
      </c>
      <c r="C647" s="18" t="s">
        <v>18</v>
      </c>
      <c r="D647" s="21" t="s">
        <v>184</v>
      </c>
      <c r="E647" s="18"/>
      <c r="F647" s="19" t="n">
        <f aca="false">F648</f>
        <v>194.2</v>
      </c>
    </row>
    <row r="648" customFormat="false" ht="45" hidden="false" customHeight="false" outlineLevel="0" collapsed="false">
      <c r="A648" s="20" t="s">
        <v>322</v>
      </c>
      <c r="B648" s="18" t="s">
        <v>96</v>
      </c>
      <c r="C648" s="18" t="s">
        <v>18</v>
      </c>
      <c r="D648" s="21" t="s">
        <v>323</v>
      </c>
      <c r="E648" s="18"/>
      <c r="F648" s="19" t="n">
        <f aca="false">F649</f>
        <v>194.2</v>
      </c>
    </row>
    <row r="649" customFormat="false" ht="15" hidden="false" customHeight="false" outlineLevel="0" collapsed="false">
      <c r="A649" s="20" t="s">
        <v>491</v>
      </c>
      <c r="B649" s="18" t="s">
        <v>96</v>
      </c>
      <c r="C649" s="18" t="s">
        <v>18</v>
      </c>
      <c r="D649" s="21" t="s">
        <v>492</v>
      </c>
      <c r="E649" s="25"/>
      <c r="F649" s="19" t="n">
        <f aca="false">F650+F653</f>
        <v>194.2</v>
      </c>
    </row>
    <row r="650" customFormat="false" ht="75" hidden="false" customHeight="false" outlineLevel="0" collapsed="false">
      <c r="A650" s="23" t="s">
        <v>493</v>
      </c>
      <c r="B650" s="18" t="s">
        <v>96</v>
      </c>
      <c r="C650" s="18" t="s">
        <v>18</v>
      </c>
      <c r="D650" s="21" t="s">
        <v>494</v>
      </c>
      <c r="E650" s="25"/>
      <c r="F650" s="19" t="n">
        <f aca="false">F651</f>
        <v>68.4</v>
      </c>
    </row>
    <row r="651" customFormat="false" ht="30" hidden="false" customHeight="false" outlineLevel="0" collapsed="false">
      <c r="A651" s="22" t="s">
        <v>139</v>
      </c>
      <c r="B651" s="18" t="s">
        <v>96</v>
      </c>
      <c r="C651" s="18" t="s">
        <v>18</v>
      </c>
      <c r="D651" s="21" t="s">
        <v>494</v>
      </c>
      <c r="E651" s="18" t="n">
        <v>600</v>
      </c>
      <c r="F651" s="19" t="n">
        <f aca="false">F652</f>
        <v>68.4</v>
      </c>
    </row>
    <row r="652" customFormat="false" ht="15" hidden="false" customHeight="false" outlineLevel="0" collapsed="false">
      <c r="A652" s="22" t="s">
        <v>141</v>
      </c>
      <c r="B652" s="18" t="s">
        <v>96</v>
      </c>
      <c r="C652" s="18" t="s">
        <v>18</v>
      </c>
      <c r="D652" s="21" t="s">
        <v>494</v>
      </c>
      <c r="E652" s="18" t="n">
        <v>610</v>
      </c>
      <c r="F652" s="19" t="n">
        <f aca="false">прил_5!G895</f>
        <v>68.4</v>
      </c>
    </row>
    <row r="653" customFormat="false" ht="60" hidden="false" customHeight="false" outlineLevel="0" collapsed="false">
      <c r="A653" s="23" t="s">
        <v>495</v>
      </c>
      <c r="B653" s="18" t="s">
        <v>96</v>
      </c>
      <c r="C653" s="18" t="s">
        <v>18</v>
      </c>
      <c r="D653" s="21" t="s">
        <v>496</v>
      </c>
      <c r="E653" s="25"/>
      <c r="F653" s="19" t="n">
        <f aca="false">F654</f>
        <v>125.8</v>
      </c>
    </row>
    <row r="654" customFormat="false" ht="30" hidden="false" customHeight="false" outlineLevel="0" collapsed="false">
      <c r="A654" s="22" t="s">
        <v>139</v>
      </c>
      <c r="B654" s="18" t="s">
        <v>96</v>
      </c>
      <c r="C654" s="18" t="s">
        <v>18</v>
      </c>
      <c r="D654" s="21" t="s">
        <v>496</v>
      </c>
      <c r="E654" s="25" t="n">
        <v>600</v>
      </c>
      <c r="F654" s="19" t="n">
        <f aca="false">F655</f>
        <v>125.8</v>
      </c>
    </row>
    <row r="655" customFormat="false" ht="15" hidden="false" customHeight="false" outlineLevel="0" collapsed="false">
      <c r="A655" s="22" t="s">
        <v>141</v>
      </c>
      <c r="B655" s="18" t="s">
        <v>96</v>
      </c>
      <c r="C655" s="18" t="s">
        <v>18</v>
      </c>
      <c r="D655" s="21" t="s">
        <v>496</v>
      </c>
      <c r="E655" s="25" t="n">
        <v>610</v>
      </c>
      <c r="F655" s="19" t="n">
        <f aca="false">прил_5!G898</f>
        <v>125.8</v>
      </c>
    </row>
    <row r="656" customFormat="false" ht="30" hidden="false" customHeight="false" outlineLevel="0" collapsed="false">
      <c r="A656" s="20" t="s">
        <v>372</v>
      </c>
      <c r="B656" s="18" t="s">
        <v>96</v>
      </c>
      <c r="C656" s="18" t="s">
        <v>18</v>
      </c>
      <c r="D656" s="21" t="s">
        <v>373</v>
      </c>
      <c r="E656" s="18"/>
      <c r="F656" s="19" t="n">
        <f aca="false">F657</f>
        <v>74947</v>
      </c>
    </row>
    <row r="657" customFormat="false" ht="30" hidden="false" customHeight="false" outlineLevel="0" collapsed="false">
      <c r="A657" s="20" t="s">
        <v>497</v>
      </c>
      <c r="B657" s="18" t="s">
        <v>96</v>
      </c>
      <c r="C657" s="18" t="s">
        <v>18</v>
      </c>
      <c r="D657" s="21" t="s">
        <v>498</v>
      </c>
      <c r="E657" s="18"/>
      <c r="F657" s="19" t="n">
        <f aca="false">F658</f>
        <v>74947</v>
      </c>
    </row>
    <row r="658" customFormat="false" ht="30" hidden="false" customHeight="false" outlineLevel="0" collapsed="false">
      <c r="A658" s="23" t="s">
        <v>499</v>
      </c>
      <c r="B658" s="18" t="s">
        <v>96</v>
      </c>
      <c r="C658" s="18" t="s">
        <v>18</v>
      </c>
      <c r="D658" s="21" t="s">
        <v>500</v>
      </c>
      <c r="E658" s="18"/>
      <c r="F658" s="19" t="n">
        <f aca="false">F659</f>
        <v>74947</v>
      </c>
    </row>
    <row r="659" customFormat="false" ht="30" hidden="false" customHeight="false" outlineLevel="0" collapsed="false">
      <c r="A659" s="23" t="s">
        <v>501</v>
      </c>
      <c r="B659" s="18" t="s">
        <v>96</v>
      </c>
      <c r="C659" s="18" t="s">
        <v>18</v>
      </c>
      <c r="D659" s="21" t="s">
        <v>502</v>
      </c>
      <c r="E659" s="18"/>
      <c r="F659" s="19" t="n">
        <f aca="false">F660</f>
        <v>74947</v>
      </c>
    </row>
    <row r="660" customFormat="false" ht="30" hidden="false" customHeight="false" outlineLevel="0" collapsed="false">
      <c r="A660" s="22" t="s">
        <v>396</v>
      </c>
      <c r="B660" s="18" t="s">
        <v>96</v>
      </c>
      <c r="C660" s="18" t="s">
        <v>18</v>
      </c>
      <c r="D660" s="21" t="s">
        <v>502</v>
      </c>
      <c r="E660" s="18" t="s">
        <v>397</v>
      </c>
      <c r="F660" s="19" t="n">
        <f aca="false">F661</f>
        <v>74947</v>
      </c>
    </row>
    <row r="661" customFormat="false" ht="15" hidden="false" customHeight="false" outlineLevel="0" collapsed="false">
      <c r="A661" s="22" t="s">
        <v>398</v>
      </c>
      <c r="B661" s="18" t="s">
        <v>96</v>
      </c>
      <c r="C661" s="18" t="s">
        <v>18</v>
      </c>
      <c r="D661" s="21" t="s">
        <v>502</v>
      </c>
      <c r="E661" s="18" t="s">
        <v>399</v>
      </c>
      <c r="F661" s="19" t="n">
        <f aca="false">прил_5!G589</f>
        <v>74947</v>
      </c>
    </row>
    <row r="662" customFormat="false" ht="15" hidden="false" customHeight="false" outlineLevel="0" collapsed="false">
      <c r="A662" s="20" t="s">
        <v>83</v>
      </c>
      <c r="B662" s="18" t="s">
        <v>96</v>
      </c>
      <c r="C662" s="18" t="s">
        <v>18</v>
      </c>
      <c r="D662" s="21" t="s">
        <v>84</v>
      </c>
      <c r="E662" s="18"/>
      <c r="F662" s="19" t="n">
        <f aca="false">F663</f>
        <v>12702.1</v>
      </c>
    </row>
    <row r="663" customFormat="false" ht="15" hidden="false" customHeight="false" outlineLevel="0" collapsed="false">
      <c r="A663" s="20" t="s">
        <v>85</v>
      </c>
      <c r="B663" s="18" t="s">
        <v>96</v>
      </c>
      <c r="C663" s="18" t="s">
        <v>18</v>
      </c>
      <c r="D663" s="21" t="s">
        <v>86</v>
      </c>
      <c r="E663" s="18"/>
      <c r="F663" s="19" t="n">
        <f aca="false">F664</f>
        <v>12702.1</v>
      </c>
    </row>
    <row r="664" customFormat="false" ht="30" hidden="false" customHeight="false" outlineLevel="0" collapsed="false">
      <c r="A664" s="22" t="s">
        <v>139</v>
      </c>
      <c r="B664" s="18" t="s">
        <v>96</v>
      </c>
      <c r="C664" s="18" t="s">
        <v>18</v>
      </c>
      <c r="D664" s="21" t="s">
        <v>86</v>
      </c>
      <c r="E664" s="18" t="s">
        <v>140</v>
      </c>
      <c r="F664" s="19" t="n">
        <f aca="false">F665</f>
        <v>12702.1</v>
      </c>
    </row>
    <row r="665" customFormat="false" ht="15" hidden="false" customHeight="false" outlineLevel="0" collapsed="false">
      <c r="A665" s="22" t="s">
        <v>141</v>
      </c>
      <c r="B665" s="18" t="s">
        <v>96</v>
      </c>
      <c r="C665" s="18" t="s">
        <v>18</v>
      </c>
      <c r="D665" s="21" t="s">
        <v>86</v>
      </c>
      <c r="E665" s="18" t="s">
        <v>142</v>
      </c>
      <c r="F665" s="19" t="n">
        <f aca="false">прил_5!G902</f>
        <v>12702.1</v>
      </c>
    </row>
    <row r="666" customFormat="false" ht="15" hidden="false" customHeight="false" outlineLevel="0" collapsed="false">
      <c r="A666" s="17" t="s">
        <v>503</v>
      </c>
      <c r="B666" s="18" t="s">
        <v>96</v>
      </c>
      <c r="C666" s="18" t="s">
        <v>20</v>
      </c>
      <c r="D666" s="21"/>
      <c r="E666" s="18"/>
      <c r="F666" s="19" t="n">
        <f aca="false">F667+F695+F701+F722+F731+F737</f>
        <v>1018460</v>
      </c>
    </row>
    <row r="667" customFormat="false" ht="15" hidden="false" customHeight="false" outlineLevel="0" collapsed="false">
      <c r="A667" s="20" t="s">
        <v>115</v>
      </c>
      <c r="B667" s="18" t="s">
        <v>96</v>
      </c>
      <c r="C667" s="18" t="s">
        <v>20</v>
      </c>
      <c r="D667" s="21" t="s">
        <v>116</v>
      </c>
      <c r="E667" s="18"/>
      <c r="F667" s="30" t="n">
        <f aca="false">F668+F690</f>
        <v>553512</v>
      </c>
    </row>
    <row r="668" customFormat="false" ht="15" hidden="false" customHeight="false" outlineLevel="0" collapsed="false">
      <c r="A668" s="20" t="s">
        <v>125</v>
      </c>
      <c r="B668" s="18" t="s">
        <v>96</v>
      </c>
      <c r="C668" s="18" t="s">
        <v>20</v>
      </c>
      <c r="D668" s="21" t="s">
        <v>126</v>
      </c>
      <c r="E668" s="18"/>
      <c r="F668" s="19" t="n">
        <f aca="false">F669+F676+F686</f>
        <v>553162</v>
      </c>
    </row>
    <row r="669" customFormat="false" ht="30" hidden="false" customHeight="false" outlineLevel="0" collapsed="false">
      <c r="A669" s="20" t="s">
        <v>504</v>
      </c>
      <c r="B669" s="18" t="s">
        <v>96</v>
      </c>
      <c r="C669" s="18" t="s">
        <v>20</v>
      </c>
      <c r="D669" s="21" t="s">
        <v>505</v>
      </c>
      <c r="E669" s="18"/>
      <c r="F669" s="19" t="n">
        <f aca="false">F670+F673</f>
        <v>509468</v>
      </c>
    </row>
    <row r="670" customFormat="false" ht="30" hidden="false" customHeight="false" outlineLevel="0" collapsed="false">
      <c r="A670" s="20" t="s">
        <v>506</v>
      </c>
      <c r="B670" s="18" t="s">
        <v>96</v>
      </c>
      <c r="C670" s="18" t="s">
        <v>20</v>
      </c>
      <c r="D670" s="21" t="s">
        <v>507</v>
      </c>
      <c r="E670" s="18"/>
      <c r="F670" s="19" t="n">
        <f aca="false">F671</f>
        <v>72140</v>
      </c>
    </row>
    <row r="671" customFormat="false" ht="30" hidden="false" customHeight="false" outlineLevel="0" collapsed="false">
      <c r="A671" s="22" t="s">
        <v>139</v>
      </c>
      <c r="B671" s="18" t="s">
        <v>96</v>
      </c>
      <c r="C671" s="18" t="s">
        <v>20</v>
      </c>
      <c r="D671" s="21" t="s">
        <v>507</v>
      </c>
      <c r="E671" s="18" t="s">
        <v>140</v>
      </c>
      <c r="F671" s="19" t="n">
        <f aca="false">F672</f>
        <v>72140</v>
      </c>
    </row>
    <row r="672" customFormat="false" ht="15" hidden="false" customHeight="false" outlineLevel="0" collapsed="false">
      <c r="A672" s="22" t="s">
        <v>141</v>
      </c>
      <c r="B672" s="18" t="s">
        <v>96</v>
      </c>
      <c r="C672" s="18" t="s">
        <v>20</v>
      </c>
      <c r="D672" s="21" t="s">
        <v>507</v>
      </c>
      <c r="E672" s="18" t="s">
        <v>142</v>
      </c>
      <c r="F672" s="19" t="n">
        <f aca="false">прил_5!G909</f>
        <v>72140</v>
      </c>
    </row>
    <row r="673" customFormat="false" ht="165" hidden="false" customHeight="false" outlineLevel="0" collapsed="false">
      <c r="A673" s="24" t="s">
        <v>508</v>
      </c>
      <c r="B673" s="18" t="s">
        <v>96</v>
      </c>
      <c r="C673" s="18" t="s">
        <v>20</v>
      </c>
      <c r="D673" s="21" t="s">
        <v>509</v>
      </c>
      <c r="E673" s="18"/>
      <c r="F673" s="19" t="n">
        <f aca="false">F674</f>
        <v>437328</v>
      </c>
    </row>
    <row r="674" customFormat="false" ht="30" hidden="false" customHeight="false" outlineLevel="0" collapsed="false">
      <c r="A674" s="22" t="s">
        <v>139</v>
      </c>
      <c r="B674" s="18" t="s">
        <v>96</v>
      </c>
      <c r="C674" s="18" t="s">
        <v>20</v>
      </c>
      <c r="D674" s="21" t="s">
        <v>509</v>
      </c>
      <c r="E674" s="18" t="s">
        <v>140</v>
      </c>
      <c r="F674" s="19" t="n">
        <f aca="false">F675</f>
        <v>437328</v>
      </c>
    </row>
    <row r="675" customFormat="false" ht="15" hidden="false" customHeight="false" outlineLevel="0" collapsed="false">
      <c r="A675" s="22" t="s">
        <v>141</v>
      </c>
      <c r="B675" s="18" t="s">
        <v>96</v>
      </c>
      <c r="C675" s="18" t="s">
        <v>20</v>
      </c>
      <c r="D675" s="21" t="s">
        <v>509</v>
      </c>
      <c r="E675" s="18" t="s">
        <v>142</v>
      </c>
      <c r="F675" s="19" t="n">
        <f aca="false">прил_5!G912</f>
        <v>437328</v>
      </c>
    </row>
    <row r="676" customFormat="false" ht="75" hidden="false" customHeight="false" outlineLevel="0" collapsed="false">
      <c r="A676" s="20" t="s">
        <v>127</v>
      </c>
      <c r="B676" s="18" t="s">
        <v>96</v>
      </c>
      <c r="C676" s="18" t="s">
        <v>20</v>
      </c>
      <c r="D676" s="21" t="s">
        <v>128</v>
      </c>
      <c r="E676" s="18"/>
      <c r="F676" s="19" t="n">
        <f aca="false">F677+F683+F680</f>
        <v>43034</v>
      </c>
    </row>
    <row r="677" customFormat="false" ht="120" hidden="false" customHeight="false" outlineLevel="0" collapsed="false">
      <c r="A677" s="24" t="s">
        <v>510</v>
      </c>
      <c r="B677" s="18" t="s">
        <v>96</v>
      </c>
      <c r="C677" s="18" t="s">
        <v>20</v>
      </c>
      <c r="D677" s="21" t="s">
        <v>511</v>
      </c>
      <c r="E677" s="18"/>
      <c r="F677" s="19" t="n">
        <f aca="false">F678</f>
        <v>29915</v>
      </c>
    </row>
    <row r="678" customFormat="false" ht="30" hidden="false" customHeight="false" outlineLevel="0" collapsed="false">
      <c r="A678" s="22" t="s">
        <v>139</v>
      </c>
      <c r="B678" s="18" t="s">
        <v>96</v>
      </c>
      <c r="C678" s="18" t="s">
        <v>20</v>
      </c>
      <c r="D678" s="21" t="s">
        <v>511</v>
      </c>
      <c r="E678" s="18" t="s">
        <v>140</v>
      </c>
      <c r="F678" s="19" t="n">
        <f aca="false">F679</f>
        <v>29915</v>
      </c>
    </row>
    <row r="679" customFormat="false" ht="15" hidden="false" customHeight="false" outlineLevel="0" collapsed="false">
      <c r="A679" s="22" t="s">
        <v>141</v>
      </c>
      <c r="B679" s="18" t="s">
        <v>96</v>
      </c>
      <c r="C679" s="18" t="s">
        <v>20</v>
      </c>
      <c r="D679" s="21" t="s">
        <v>511</v>
      </c>
      <c r="E679" s="18" t="s">
        <v>142</v>
      </c>
      <c r="F679" s="19" t="n">
        <f aca="false">прил_5!G916</f>
        <v>29915</v>
      </c>
    </row>
    <row r="680" customFormat="false" ht="75" hidden="false" customHeight="false" outlineLevel="0" collapsed="false">
      <c r="A680" s="24" t="s">
        <v>512</v>
      </c>
      <c r="B680" s="18" t="s">
        <v>96</v>
      </c>
      <c r="C680" s="18" t="s">
        <v>20</v>
      </c>
      <c r="D680" s="21" t="s">
        <v>513</v>
      </c>
      <c r="E680" s="18"/>
      <c r="F680" s="19" t="n">
        <f aca="false">F681</f>
        <v>19</v>
      </c>
    </row>
    <row r="681" customFormat="false" ht="30" hidden="false" customHeight="false" outlineLevel="0" collapsed="false">
      <c r="A681" s="22" t="s">
        <v>139</v>
      </c>
      <c r="B681" s="18" t="s">
        <v>96</v>
      </c>
      <c r="C681" s="18" t="s">
        <v>20</v>
      </c>
      <c r="D681" s="21" t="s">
        <v>513</v>
      </c>
      <c r="E681" s="18" t="s">
        <v>140</v>
      </c>
      <c r="F681" s="19" t="n">
        <f aca="false">F682</f>
        <v>19</v>
      </c>
    </row>
    <row r="682" customFormat="false" ht="15" hidden="false" customHeight="false" outlineLevel="0" collapsed="false">
      <c r="A682" s="22" t="s">
        <v>141</v>
      </c>
      <c r="B682" s="18" t="s">
        <v>96</v>
      </c>
      <c r="C682" s="18" t="s">
        <v>20</v>
      </c>
      <c r="D682" s="21" t="s">
        <v>513</v>
      </c>
      <c r="E682" s="18" t="s">
        <v>142</v>
      </c>
      <c r="F682" s="19" t="n">
        <f aca="false">прил_5!G919</f>
        <v>19</v>
      </c>
    </row>
    <row r="683" customFormat="false" ht="120" hidden="false" customHeight="false" outlineLevel="0" collapsed="false">
      <c r="A683" s="24" t="s">
        <v>514</v>
      </c>
      <c r="B683" s="18" t="s">
        <v>96</v>
      </c>
      <c r="C683" s="18" t="s">
        <v>20</v>
      </c>
      <c r="D683" s="21" t="s">
        <v>515</v>
      </c>
      <c r="E683" s="18"/>
      <c r="F683" s="19" t="n">
        <f aca="false">F684</f>
        <v>13100</v>
      </c>
    </row>
    <row r="684" customFormat="false" ht="30" hidden="false" customHeight="false" outlineLevel="0" collapsed="false">
      <c r="A684" s="22" t="s">
        <v>139</v>
      </c>
      <c r="B684" s="18" t="s">
        <v>96</v>
      </c>
      <c r="C684" s="18" t="s">
        <v>20</v>
      </c>
      <c r="D684" s="21" t="s">
        <v>515</v>
      </c>
      <c r="E684" s="18" t="s">
        <v>140</v>
      </c>
      <c r="F684" s="19" t="n">
        <f aca="false">F685</f>
        <v>13100</v>
      </c>
    </row>
    <row r="685" customFormat="false" ht="15" hidden="false" customHeight="false" outlineLevel="0" collapsed="false">
      <c r="A685" s="22" t="s">
        <v>141</v>
      </c>
      <c r="B685" s="18" t="s">
        <v>96</v>
      </c>
      <c r="C685" s="18" t="s">
        <v>20</v>
      </c>
      <c r="D685" s="21" t="s">
        <v>515</v>
      </c>
      <c r="E685" s="18" t="s">
        <v>142</v>
      </c>
      <c r="F685" s="19" t="n">
        <f aca="false">прил_5!G922</f>
        <v>13100</v>
      </c>
    </row>
    <row r="686" customFormat="false" ht="75" hidden="false" customHeight="false" outlineLevel="0" collapsed="false">
      <c r="A686" s="20" t="s">
        <v>516</v>
      </c>
      <c r="B686" s="18" t="s">
        <v>96</v>
      </c>
      <c r="C686" s="18" t="s">
        <v>20</v>
      </c>
      <c r="D686" s="21" t="s">
        <v>517</v>
      </c>
      <c r="E686" s="18"/>
      <c r="F686" s="19" t="n">
        <f aca="false">F687</f>
        <v>660</v>
      </c>
    </row>
    <row r="687" customFormat="false" ht="30" hidden="false" customHeight="false" outlineLevel="0" collapsed="false">
      <c r="A687" s="24" t="s">
        <v>506</v>
      </c>
      <c r="B687" s="18" t="s">
        <v>96</v>
      </c>
      <c r="C687" s="18" t="s">
        <v>20</v>
      </c>
      <c r="D687" s="21" t="s">
        <v>518</v>
      </c>
      <c r="E687" s="18"/>
      <c r="F687" s="19" t="n">
        <f aca="false">F688</f>
        <v>660</v>
      </c>
    </row>
    <row r="688" customFormat="false" ht="30" hidden="false" customHeight="false" outlineLevel="0" collapsed="false">
      <c r="A688" s="22" t="s">
        <v>139</v>
      </c>
      <c r="B688" s="18" t="s">
        <v>96</v>
      </c>
      <c r="C688" s="18" t="s">
        <v>20</v>
      </c>
      <c r="D688" s="21" t="s">
        <v>518</v>
      </c>
      <c r="E688" s="18" t="s">
        <v>140</v>
      </c>
      <c r="F688" s="19" t="n">
        <f aca="false">F689</f>
        <v>660</v>
      </c>
    </row>
    <row r="689" customFormat="false" ht="15" hidden="false" customHeight="false" outlineLevel="0" collapsed="false">
      <c r="A689" s="22" t="s">
        <v>141</v>
      </c>
      <c r="B689" s="18" t="s">
        <v>96</v>
      </c>
      <c r="C689" s="18" t="s">
        <v>20</v>
      </c>
      <c r="D689" s="21" t="s">
        <v>518</v>
      </c>
      <c r="E689" s="18" t="s">
        <v>142</v>
      </c>
      <c r="F689" s="19" t="n">
        <f aca="false">прил_5!G926</f>
        <v>660</v>
      </c>
    </row>
    <row r="690" customFormat="false" ht="15" hidden="false" customHeight="false" outlineLevel="0" collapsed="false">
      <c r="A690" s="20" t="s">
        <v>143</v>
      </c>
      <c r="B690" s="18" t="s">
        <v>96</v>
      </c>
      <c r="C690" s="18" t="s">
        <v>20</v>
      </c>
      <c r="D690" s="21" t="s">
        <v>519</v>
      </c>
      <c r="E690" s="18"/>
      <c r="F690" s="19" t="n">
        <f aca="false">F691</f>
        <v>350</v>
      </c>
    </row>
    <row r="691" customFormat="false" ht="30" hidden="false" customHeight="false" outlineLevel="0" collapsed="false">
      <c r="A691" s="20" t="s">
        <v>25</v>
      </c>
      <c r="B691" s="18" t="s">
        <v>96</v>
      </c>
      <c r="C691" s="18" t="s">
        <v>20</v>
      </c>
      <c r="D691" s="21" t="s">
        <v>520</v>
      </c>
      <c r="E691" s="18"/>
      <c r="F691" s="19" t="n">
        <f aca="false">F692</f>
        <v>350</v>
      </c>
    </row>
    <row r="692" customFormat="false" ht="15" hidden="false" customHeight="false" outlineLevel="0" collapsed="false">
      <c r="A692" s="22" t="s">
        <v>521</v>
      </c>
      <c r="B692" s="18" t="s">
        <v>96</v>
      </c>
      <c r="C692" s="18" t="s">
        <v>20</v>
      </c>
      <c r="D692" s="21" t="s">
        <v>522</v>
      </c>
      <c r="E692" s="18"/>
      <c r="F692" s="19" t="n">
        <f aca="false">F693</f>
        <v>350</v>
      </c>
    </row>
    <row r="693" customFormat="false" ht="30" hidden="false" customHeight="false" outlineLevel="0" collapsed="false">
      <c r="A693" s="22" t="s">
        <v>43</v>
      </c>
      <c r="B693" s="18" t="s">
        <v>96</v>
      </c>
      <c r="C693" s="18" t="s">
        <v>20</v>
      </c>
      <c r="D693" s="21" t="s">
        <v>522</v>
      </c>
      <c r="E693" s="18" t="s">
        <v>44</v>
      </c>
      <c r="F693" s="19" t="n">
        <f aca="false">F694</f>
        <v>350</v>
      </c>
    </row>
    <row r="694" customFormat="false" ht="30" hidden="false" customHeight="false" outlineLevel="0" collapsed="false">
      <c r="A694" s="22" t="s">
        <v>45</v>
      </c>
      <c r="B694" s="18" t="s">
        <v>96</v>
      </c>
      <c r="C694" s="18" t="s">
        <v>20</v>
      </c>
      <c r="D694" s="21" t="s">
        <v>522</v>
      </c>
      <c r="E694" s="18" t="s">
        <v>46</v>
      </c>
      <c r="F694" s="19" t="n">
        <f aca="false">прил_5!G931</f>
        <v>350</v>
      </c>
    </row>
    <row r="695" customFormat="false" ht="15" hidden="false" customHeight="false" outlineLevel="0" collapsed="false">
      <c r="A695" s="20" t="s">
        <v>49</v>
      </c>
      <c r="B695" s="18" t="s">
        <v>96</v>
      </c>
      <c r="C695" s="18" t="s">
        <v>20</v>
      </c>
      <c r="D695" s="21" t="s">
        <v>50</v>
      </c>
      <c r="E695" s="18"/>
      <c r="F695" s="19" t="n">
        <f aca="false">F696</f>
        <v>640</v>
      </c>
    </row>
    <row r="696" customFormat="false" ht="15" hidden="false" customHeight="false" outlineLevel="0" collapsed="false">
      <c r="A696" s="20" t="s">
        <v>523</v>
      </c>
      <c r="B696" s="18" t="s">
        <v>96</v>
      </c>
      <c r="C696" s="18" t="s">
        <v>20</v>
      </c>
      <c r="D696" s="21" t="s">
        <v>524</v>
      </c>
      <c r="E696" s="18"/>
      <c r="F696" s="19" t="n">
        <f aca="false">F697</f>
        <v>640</v>
      </c>
    </row>
    <row r="697" customFormat="false" ht="45" hidden="false" customHeight="false" outlineLevel="0" collapsed="false">
      <c r="A697" s="23" t="s">
        <v>525</v>
      </c>
      <c r="B697" s="18" t="s">
        <v>96</v>
      </c>
      <c r="C697" s="18" t="s">
        <v>20</v>
      </c>
      <c r="D697" s="21" t="s">
        <v>526</v>
      </c>
      <c r="E697" s="18"/>
      <c r="F697" s="19" t="n">
        <f aca="false">F698</f>
        <v>640</v>
      </c>
    </row>
    <row r="698" customFormat="false" ht="105" hidden="false" customHeight="false" outlineLevel="0" collapsed="false">
      <c r="A698" s="23" t="s">
        <v>527</v>
      </c>
      <c r="B698" s="18" t="s">
        <v>96</v>
      </c>
      <c r="C698" s="18" t="s">
        <v>20</v>
      </c>
      <c r="D698" s="21" t="s">
        <v>528</v>
      </c>
      <c r="E698" s="18"/>
      <c r="F698" s="19" t="n">
        <f aca="false">F699</f>
        <v>640</v>
      </c>
    </row>
    <row r="699" customFormat="false" ht="30" hidden="false" customHeight="false" outlineLevel="0" collapsed="false">
      <c r="A699" s="22" t="s">
        <v>139</v>
      </c>
      <c r="B699" s="18" t="s">
        <v>96</v>
      </c>
      <c r="C699" s="18" t="s">
        <v>20</v>
      </c>
      <c r="D699" s="21" t="s">
        <v>528</v>
      </c>
      <c r="E699" s="18" t="s">
        <v>140</v>
      </c>
      <c r="F699" s="19" t="n">
        <f aca="false">F700</f>
        <v>640</v>
      </c>
    </row>
    <row r="700" customFormat="false" ht="15" hidden="false" customHeight="false" outlineLevel="0" collapsed="false">
      <c r="A700" s="22" t="s">
        <v>141</v>
      </c>
      <c r="B700" s="18" t="s">
        <v>96</v>
      </c>
      <c r="C700" s="18" t="s">
        <v>20</v>
      </c>
      <c r="D700" s="21" t="s">
        <v>528</v>
      </c>
      <c r="E700" s="18" t="s">
        <v>142</v>
      </c>
      <c r="F700" s="19" t="n">
        <f aca="false">прил_5!G937</f>
        <v>640</v>
      </c>
    </row>
    <row r="701" customFormat="false" ht="30" hidden="false" customHeight="false" outlineLevel="0" collapsed="false">
      <c r="A701" s="20" t="s">
        <v>131</v>
      </c>
      <c r="B701" s="18" t="s">
        <v>96</v>
      </c>
      <c r="C701" s="18" t="s">
        <v>20</v>
      </c>
      <c r="D701" s="21" t="s">
        <v>132</v>
      </c>
      <c r="E701" s="18"/>
      <c r="F701" s="19" t="n">
        <f aca="false">F707+F712+F717+F702</f>
        <v>11745</v>
      </c>
    </row>
    <row r="702" customFormat="false" ht="30" hidden="false" customHeight="false" outlineLevel="0" collapsed="false">
      <c r="A702" s="20" t="s">
        <v>133</v>
      </c>
      <c r="B702" s="18" t="s">
        <v>96</v>
      </c>
      <c r="C702" s="18" t="s">
        <v>20</v>
      </c>
      <c r="D702" s="21" t="s">
        <v>134</v>
      </c>
      <c r="E702" s="18"/>
      <c r="F702" s="19" t="n">
        <f aca="false">F703</f>
        <v>11065</v>
      </c>
    </row>
    <row r="703" customFormat="false" ht="45" hidden="false" customHeight="false" outlineLevel="0" collapsed="false">
      <c r="A703" s="24" t="s">
        <v>135</v>
      </c>
      <c r="B703" s="18" t="s">
        <v>96</v>
      </c>
      <c r="C703" s="18" t="s">
        <v>20</v>
      </c>
      <c r="D703" s="21" t="s">
        <v>136</v>
      </c>
      <c r="E703" s="18"/>
      <c r="F703" s="19" t="n">
        <f aca="false">F704</f>
        <v>11065</v>
      </c>
    </row>
    <row r="704" customFormat="false" ht="15" hidden="false" customHeight="false" outlineLevel="0" collapsed="false">
      <c r="A704" s="22" t="s">
        <v>137</v>
      </c>
      <c r="B704" s="18" t="s">
        <v>96</v>
      </c>
      <c r="C704" s="18" t="s">
        <v>20</v>
      </c>
      <c r="D704" s="21" t="s">
        <v>138</v>
      </c>
      <c r="E704" s="18"/>
      <c r="F704" s="19" t="n">
        <f aca="false">F705</f>
        <v>11065</v>
      </c>
    </row>
    <row r="705" customFormat="false" ht="30" hidden="false" customHeight="false" outlineLevel="0" collapsed="false">
      <c r="A705" s="22" t="s">
        <v>139</v>
      </c>
      <c r="B705" s="18" t="s">
        <v>96</v>
      </c>
      <c r="C705" s="18" t="s">
        <v>20</v>
      </c>
      <c r="D705" s="21" t="s">
        <v>138</v>
      </c>
      <c r="E705" s="18" t="s">
        <v>140</v>
      </c>
      <c r="F705" s="19" t="n">
        <f aca="false">F706</f>
        <v>11065</v>
      </c>
    </row>
    <row r="706" customFormat="false" ht="15" hidden="false" customHeight="false" outlineLevel="0" collapsed="false">
      <c r="A706" s="22" t="s">
        <v>141</v>
      </c>
      <c r="B706" s="18" t="s">
        <v>96</v>
      </c>
      <c r="C706" s="18" t="s">
        <v>20</v>
      </c>
      <c r="D706" s="21" t="s">
        <v>138</v>
      </c>
      <c r="E706" s="18" t="s">
        <v>142</v>
      </c>
      <c r="F706" s="19" t="n">
        <f aca="false">прил_5!G943</f>
        <v>11065</v>
      </c>
    </row>
    <row r="707" customFormat="false" ht="45" hidden="false" customHeight="false" outlineLevel="0" collapsed="false">
      <c r="A707" s="20" t="s">
        <v>205</v>
      </c>
      <c r="B707" s="18" t="s">
        <v>96</v>
      </c>
      <c r="C707" s="18" t="s">
        <v>20</v>
      </c>
      <c r="D707" s="21" t="s">
        <v>206</v>
      </c>
      <c r="E707" s="18"/>
      <c r="F707" s="19" t="n">
        <f aca="false">F708</f>
        <v>50</v>
      </c>
    </row>
    <row r="708" customFormat="false" ht="45" hidden="false" customHeight="false" outlineLevel="0" collapsed="false">
      <c r="A708" s="24" t="s">
        <v>207</v>
      </c>
      <c r="B708" s="18" t="s">
        <v>96</v>
      </c>
      <c r="C708" s="18" t="s">
        <v>20</v>
      </c>
      <c r="D708" s="21" t="s">
        <v>208</v>
      </c>
      <c r="E708" s="18"/>
      <c r="F708" s="19" t="n">
        <f aca="false">F709</f>
        <v>50</v>
      </c>
    </row>
    <row r="709" customFormat="false" ht="30" hidden="false" customHeight="false" outlineLevel="0" collapsed="false">
      <c r="A709" s="24" t="s">
        <v>529</v>
      </c>
      <c r="B709" s="18" t="s">
        <v>96</v>
      </c>
      <c r="C709" s="18" t="s">
        <v>20</v>
      </c>
      <c r="D709" s="21" t="s">
        <v>530</v>
      </c>
      <c r="E709" s="25"/>
      <c r="F709" s="19" t="n">
        <f aca="false">F710</f>
        <v>50</v>
      </c>
    </row>
    <row r="710" customFormat="false" ht="30" hidden="false" customHeight="false" outlineLevel="0" collapsed="false">
      <c r="A710" s="22" t="s">
        <v>139</v>
      </c>
      <c r="B710" s="18" t="s">
        <v>96</v>
      </c>
      <c r="C710" s="18" t="s">
        <v>20</v>
      </c>
      <c r="D710" s="21" t="s">
        <v>530</v>
      </c>
      <c r="E710" s="18" t="n">
        <v>600</v>
      </c>
      <c r="F710" s="19" t="n">
        <f aca="false">F711</f>
        <v>50</v>
      </c>
    </row>
    <row r="711" customFormat="false" ht="15" hidden="false" customHeight="false" outlineLevel="0" collapsed="false">
      <c r="A711" s="22" t="s">
        <v>141</v>
      </c>
      <c r="B711" s="18" t="s">
        <v>96</v>
      </c>
      <c r="C711" s="18" t="s">
        <v>20</v>
      </c>
      <c r="D711" s="21" t="s">
        <v>530</v>
      </c>
      <c r="E711" s="18" t="n">
        <v>610</v>
      </c>
      <c r="F711" s="19" t="n">
        <f aca="false">прил_5!G948</f>
        <v>50</v>
      </c>
    </row>
    <row r="712" customFormat="false" ht="15" hidden="false" customHeight="false" outlineLevel="0" collapsed="false">
      <c r="A712" s="20" t="s">
        <v>256</v>
      </c>
      <c r="B712" s="18" t="s">
        <v>96</v>
      </c>
      <c r="C712" s="18" t="s">
        <v>20</v>
      </c>
      <c r="D712" s="21" t="s">
        <v>257</v>
      </c>
      <c r="E712" s="18"/>
      <c r="F712" s="19" t="n">
        <f aca="false">F713</f>
        <v>563</v>
      </c>
    </row>
    <row r="713" customFormat="false" ht="30" hidden="false" customHeight="false" outlineLevel="0" collapsed="false">
      <c r="A713" s="24" t="s">
        <v>258</v>
      </c>
      <c r="B713" s="18" t="s">
        <v>96</v>
      </c>
      <c r="C713" s="18" t="s">
        <v>20</v>
      </c>
      <c r="D713" s="21" t="s">
        <v>259</v>
      </c>
      <c r="E713" s="18"/>
      <c r="F713" s="19" t="n">
        <f aca="false">F714</f>
        <v>563</v>
      </c>
    </row>
    <row r="714" customFormat="false" ht="30" hidden="false" customHeight="false" outlineLevel="0" collapsed="false">
      <c r="A714" s="28" t="s">
        <v>260</v>
      </c>
      <c r="B714" s="18" t="s">
        <v>96</v>
      </c>
      <c r="C714" s="18" t="s">
        <v>20</v>
      </c>
      <c r="D714" s="21" t="s">
        <v>261</v>
      </c>
      <c r="E714" s="18"/>
      <c r="F714" s="19" t="n">
        <f aca="false">F715</f>
        <v>563</v>
      </c>
    </row>
    <row r="715" customFormat="false" ht="30" hidden="false" customHeight="false" outlineLevel="0" collapsed="false">
      <c r="A715" s="22" t="s">
        <v>139</v>
      </c>
      <c r="B715" s="18" t="s">
        <v>96</v>
      </c>
      <c r="C715" s="18" t="s">
        <v>20</v>
      </c>
      <c r="D715" s="21" t="s">
        <v>261</v>
      </c>
      <c r="E715" s="18" t="s">
        <v>140</v>
      </c>
      <c r="F715" s="19" t="n">
        <f aca="false">F716</f>
        <v>563</v>
      </c>
    </row>
    <row r="716" customFormat="false" ht="15" hidden="false" customHeight="false" outlineLevel="0" collapsed="false">
      <c r="A716" s="22" t="s">
        <v>141</v>
      </c>
      <c r="B716" s="18" t="s">
        <v>96</v>
      </c>
      <c r="C716" s="18" t="s">
        <v>20</v>
      </c>
      <c r="D716" s="21" t="s">
        <v>261</v>
      </c>
      <c r="E716" s="18" t="s">
        <v>142</v>
      </c>
      <c r="F716" s="19" t="n">
        <f aca="false">прил_5!G953</f>
        <v>563</v>
      </c>
    </row>
    <row r="717" customFormat="false" ht="30" hidden="false" customHeight="false" outlineLevel="0" collapsed="false">
      <c r="A717" s="20" t="s">
        <v>219</v>
      </c>
      <c r="B717" s="18" t="s">
        <v>96</v>
      </c>
      <c r="C717" s="18" t="s">
        <v>20</v>
      </c>
      <c r="D717" s="21" t="s">
        <v>220</v>
      </c>
      <c r="E717" s="18"/>
      <c r="F717" s="19" t="n">
        <f aca="false">F718</f>
        <v>67</v>
      </c>
    </row>
    <row r="718" customFormat="false" ht="60" hidden="false" customHeight="false" outlineLevel="0" collapsed="false">
      <c r="A718" s="24" t="s">
        <v>221</v>
      </c>
      <c r="B718" s="18" t="s">
        <v>96</v>
      </c>
      <c r="C718" s="18" t="s">
        <v>20</v>
      </c>
      <c r="D718" s="21" t="s">
        <v>222</v>
      </c>
      <c r="E718" s="18"/>
      <c r="F718" s="19" t="n">
        <f aca="false">F719</f>
        <v>67</v>
      </c>
    </row>
    <row r="719" customFormat="false" ht="45" hidden="false" customHeight="false" outlineLevel="0" collapsed="false">
      <c r="A719" s="24" t="s">
        <v>223</v>
      </c>
      <c r="B719" s="18" t="s">
        <v>96</v>
      </c>
      <c r="C719" s="18" t="s">
        <v>20</v>
      </c>
      <c r="D719" s="21" t="s">
        <v>224</v>
      </c>
      <c r="E719" s="18"/>
      <c r="F719" s="19" t="n">
        <f aca="false">F720</f>
        <v>67</v>
      </c>
    </row>
    <row r="720" customFormat="false" ht="30" hidden="false" customHeight="false" outlineLevel="0" collapsed="false">
      <c r="A720" s="22" t="s">
        <v>139</v>
      </c>
      <c r="B720" s="18" t="s">
        <v>96</v>
      </c>
      <c r="C720" s="18" t="s">
        <v>20</v>
      </c>
      <c r="D720" s="21" t="s">
        <v>224</v>
      </c>
      <c r="E720" s="18" t="s">
        <v>140</v>
      </c>
      <c r="F720" s="19" t="n">
        <f aca="false">F721</f>
        <v>67</v>
      </c>
    </row>
    <row r="721" customFormat="false" ht="15" hidden="false" customHeight="false" outlineLevel="0" collapsed="false">
      <c r="A721" s="22" t="s">
        <v>141</v>
      </c>
      <c r="B721" s="18" t="s">
        <v>96</v>
      </c>
      <c r="C721" s="18" t="s">
        <v>20</v>
      </c>
      <c r="D721" s="21" t="s">
        <v>224</v>
      </c>
      <c r="E721" s="18" t="s">
        <v>142</v>
      </c>
      <c r="F721" s="19" t="n">
        <f aca="false">прил_5!G958</f>
        <v>67</v>
      </c>
    </row>
    <row r="722" customFormat="false" ht="30" hidden="false" customHeight="false" outlineLevel="0" collapsed="false">
      <c r="A722" s="20" t="s">
        <v>183</v>
      </c>
      <c r="B722" s="18" t="s">
        <v>96</v>
      </c>
      <c r="C722" s="18" t="s">
        <v>20</v>
      </c>
      <c r="D722" s="21" t="s">
        <v>184</v>
      </c>
      <c r="E722" s="18"/>
      <c r="F722" s="19" t="n">
        <f aca="false">F723</f>
        <v>1108.8</v>
      </c>
    </row>
    <row r="723" customFormat="false" ht="45" hidden="false" customHeight="false" outlineLevel="0" collapsed="false">
      <c r="A723" s="20" t="s">
        <v>322</v>
      </c>
      <c r="B723" s="18" t="s">
        <v>96</v>
      </c>
      <c r="C723" s="18" t="s">
        <v>20</v>
      </c>
      <c r="D723" s="21" t="s">
        <v>323</v>
      </c>
      <c r="E723" s="18"/>
      <c r="F723" s="19" t="n">
        <f aca="false">F724</f>
        <v>1108.8</v>
      </c>
    </row>
    <row r="724" customFormat="false" ht="15" hidden="false" customHeight="false" outlineLevel="0" collapsed="false">
      <c r="A724" s="20" t="s">
        <v>491</v>
      </c>
      <c r="B724" s="18" t="s">
        <v>96</v>
      </c>
      <c r="C724" s="18" t="s">
        <v>20</v>
      </c>
      <c r="D724" s="21" t="s">
        <v>492</v>
      </c>
      <c r="E724" s="25"/>
      <c r="F724" s="19" t="n">
        <f aca="false">F728+F725</f>
        <v>1108.8</v>
      </c>
    </row>
    <row r="725" customFormat="false" ht="60" hidden="false" customHeight="false" outlineLevel="0" collapsed="false">
      <c r="A725" s="23" t="s">
        <v>495</v>
      </c>
      <c r="B725" s="18" t="s">
        <v>96</v>
      </c>
      <c r="C725" s="18" t="s">
        <v>20</v>
      </c>
      <c r="D725" s="21" t="s">
        <v>496</v>
      </c>
      <c r="E725" s="25"/>
      <c r="F725" s="19" t="n">
        <f aca="false">F726</f>
        <v>761.2</v>
      </c>
    </row>
    <row r="726" customFormat="false" ht="30" hidden="false" customHeight="false" outlineLevel="0" collapsed="false">
      <c r="A726" s="22" t="s">
        <v>139</v>
      </c>
      <c r="B726" s="18" t="s">
        <v>96</v>
      </c>
      <c r="C726" s="18" t="s">
        <v>20</v>
      </c>
      <c r="D726" s="21" t="s">
        <v>496</v>
      </c>
      <c r="E726" s="25" t="n">
        <v>600</v>
      </c>
      <c r="F726" s="19" t="n">
        <f aca="false">F727</f>
        <v>761.2</v>
      </c>
    </row>
    <row r="727" customFormat="false" ht="15" hidden="false" customHeight="false" outlineLevel="0" collapsed="false">
      <c r="A727" s="22" t="s">
        <v>141</v>
      </c>
      <c r="B727" s="18" t="s">
        <v>96</v>
      </c>
      <c r="C727" s="18" t="s">
        <v>20</v>
      </c>
      <c r="D727" s="21" t="s">
        <v>496</v>
      </c>
      <c r="E727" s="25" t="n">
        <v>610</v>
      </c>
      <c r="F727" s="19" t="n">
        <f aca="false">прил_5!G967</f>
        <v>761.2</v>
      </c>
    </row>
    <row r="728" customFormat="false" ht="75" hidden="false" customHeight="false" outlineLevel="0" collapsed="false">
      <c r="A728" s="23" t="s">
        <v>493</v>
      </c>
      <c r="B728" s="18" t="s">
        <v>96</v>
      </c>
      <c r="C728" s="18" t="s">
        <v>20</v>
      </c>
      <c r="D728" s="21" t="s">
        <v>494</v>
      </c>
      <c r="E728" s="25"/>
      <c r="F728" s="19" t="n">
        <f aca="false">F729</f>
        <v>347.6</v>
      </c>
    </row>
    <row r="729" customFormat="false" ht="30" hidden="false" customHeight="false" outlineLevel="0" collapsed="false">
      <c r="A729" s="22" t="s">
        <v>139</v>
      </c>
      <c r="B729" s="18" t="s">
        <v>96</v>
      </c>
      <c r="C729" s="18" t="s">
        <v>20</v>
      </c>
      <c r="D729" s="21" t="s">
        <v>494</v>
      </c>
      <c r="E729" s="18" t="n">
        <v>600</v>
      </c>
      <c r="F729" s="19" t="n">
        <f aca="false">F730</f>
        <v>347.6</v>
      </c>
    </row>
    <row r="730" customFormat="false" ht="15" hidden="false" customHeight="false" outlineLevel="0" collapsed="false">
      <c r="A730" s="22" t="s">
        <v>141</v>
      </c>
      <c r="B730" s="18" t="s">
        <v>96</v>
      </c>
      <c r="C730" s="18" t="s">
        <v>20</v>
      </c>
      <c r="D730" s="21" t="s">
        <v>494</v>
      </c>
      <c r="E730" s="18" t="n">
        <v>610</v>
      </c>
      <c r="F730" s="19" t="n">
        <f aca="false">прил_5!G964</f>
        <v>347.6</v>
      </c>
    </row>
    <row r="731" customFormat="false" ht="30" hidden="false" customHeight="false" outlineLevel="0" collapsed="false">
      <c r="A731" s="20" t="s">
        <v>372</v>
      </c>
      <c r="B731" s="18" t="s">
        <v>96</v>
      </c>
      <c r="C731" s="18" t="s">
        <v>20</v>
      </c>
      <c r="D731" s="21" t="s">
        <v>373</v>
      </c>
      <c r="E731" s="18"/>
      <c r="F731" s="19" t="n">
        <f aca="false">F732</f>
        <v>439810.6</v>
      </c>
    </row>
    <row r="732" customFormat="false" ht="30" hidden="false" customHeight="false" outlineLevel="0" collapsed="false">
      <c r="A732" s="20" t="s">
        <v>497</v>
      </c>
      <c r="B732" s="18" t="s">
        <v>96</v>
      </c>
      <c r="C732" s="18" t="s">
        <v>20</v>
      </c>
      <c r="D732" s="21" t="s">
        <v>498</v>
      </c>
      <c r="E732" s="18"/>
      <c r="F732" s="19" t="n">
        <f aca="false">F733</f>
        <v>439810.6</v>
      </c>
    </row>
    <row r="733" customFormat="false" ht="15" hidden="false" customHeight="false" outlineLevel="0" collapsed="false">
      <c r="A733" s="23" t="s">
        <v>531</v>
      </c>
      <c r="B733" s="18" t="s">
        <v>96</v>
      </c>
      <c r="C733" s="18" t="s">
        <v>20</v>
      </c>
      <c r="D733" s="21" t="s">
        <v>532</v>
      </c>
      <c r="E733" s="18"/>
      <c r="F733" s="19" t="n">
        <f aca="false">F734</f>
        <v>439810.6</v>
      </c>
    </row>
    <row r="734" customFormat="false" ht="30" hidden="false" customHeight="false" outlineLevel="0" collapsed="false">
      <c r="A734" s="23" t="s">
        <v>533</v>
      </c>
      <c r="B734" s="18" t="s">
        <v>96</v>
      </c>
      <c r="C734" s="18" t="s">
        <v>20</v>
      </c>
      <c r="D734" s="21" t="s">
        <v>534</v>
      </c>
      <c r="E734" s="18"/>
      <c r="F734" s="19" t="n">
        <f aca="false">F735</f>
        <v>439810.6</v>
      </c>
    </row>
    <row r="735" customFormat="false" ht="30" hidden="false" customHeight="false" outlineLevel="0" collapsed="false">
      <c r="A735" s="22" t="s">
        <v>396</v>
      </c>
      <c r="B735" s="18" t="s">
        <v>96</v>
      </c>
      <c r="C735" s="18" t="s">
        <v>20</v>
      </c>
      <c r="D735" s="21" t="s">
        <v>534</v>
      </c>
      <c r="E735" s="18" t="s">
        <v>397</v>
      </c>
      <c r="F735" s="19" t="n">
        <f aca="false">F736</f>
        <v>439810.6</v>
      </c>
    </row>
    <row r="736" customFormat="false" ht="15" hidden="false" customHeight="false" outlineLevel="0" collapsed="false">
      <c r="A736" s="22" t="s">
        <v>398</v>
      </c>
      <c r="B736" s="18" t="s">
        <v>96</v>
      </c>
      <c r="C736" s="18" t="s">
        <v>20</v>
      </c>
      <c r="D736" s="21" t="s">
        <v>534</v>
      </c>
      <c r="E736" s="18" t="s">
        <v>399</v>
      </c>
      <c r="F736" s="19" t="n">
        <f aca="false">прил_5!G596</f>
        <v>439810.6</v>
      </c>
    </row>
    <row r="737" customFormat="false" ht="15" hidden="false" customHeight="false" outlineLevel="0" collapsed="false">
      <c r="A737" s="20" t="s">
        <v>83</v>
      </c>
      <c r="B737" s="18" t="s">
        <v>96</v>
      </c>
      <c r="C737" s="18" t="s">
        <v>20</v>
      </c>
      <c r="D737" s="21" t="s">
        <v>84</v>
      </c>
      <c r="E737" s="18"/>
      <c r="F737" s="19" t="n">
        <f aca="false">F738</f>
        <v>11643.6</v>
      </c>
    </row>
    <row r="738" customFormat="false" ht="15" hidden="false" customHeight="false" outlineLevel="0" collapsed="false">
      <c r="A738" s="20" t="s">
        <v>85</v>
      </c>
      <c r="B738" s="18" t="s">
        <v>96</v>
      </c>
      <c r="C738" s="18" t="s">
        <v>20</v>
      </c>
      <c r="D738" s="21" t="s">
        <v>86</v>
      </c>
      <c r="E738" s="18"/>
      <c r="F738" s="19" t="n">
        <f aca="false">F739+F741</f>
        <v>11643.6</v>
      </c>
    </row>
    <row r="739" customFormat="false" ht="30" hidden="false" customHeight="false" outlineLevel="0" collapsed="false">
      <c r="A739" s="22" t="s">
        <v>396</v>
      </c>
      <c r="B739" s="18" t="s">
        <v>96</v>
      </c>
      <c r="C739" s="18" t="s">
        <v>20</v>
      </c>
      <c r="D739" s="21" t="s">
        <v>86</v>
      </c>
      <c r="E739" s="18" t="s">
        <v>397</v>
      </c>
      <c r="F739" s="19" t="n">
        <f aca="false">F740</f>
        <v>2965.9</v>
      </c>
    </row>
    <row r="740" customFormat="false" ht="15" hidden="false" customHeight="false" outlineLevel="0" collapsed="false">
      <c r="A740" s="22" t="s">
        <v>398</v>
      </c>
      <c r="B740" s="18" t="s">
        <v>96</v>
      </c>
      <c r="C740" s="18" t="s">
        <v>20</v>
      </c>
      <c r="D740" s="21" t="s">
        <v>86</v>
      </c>
      <c r="E740" s="18" t="s">
        <v>399</v>
      </c>
      <c r="F740" s="19" t="n">
        <f aca="false">прил_5!G600</f>
        <v>2965.9</v>
      </c>
    </row>
    <row r="741" customFormat="false" ht="30" hidden="false" customHeight="false" outlineLevel="0" collapsed="false">
      <c r="A741" s="22" t="s">
        <v>139</v>
      </c>
      <c r="B741" s="18" t="s">
        <v>96</v>
      </c>
      <c r="C741" s="18" t="s">
        <v>20</v>
      </c>
      <c r="D741" s="21" t="s">
        <v>86</v>
      </c>
      <c r="E741" s="18" t="s">
        <v>140</v>
      </c>
      <c r="F741" s="19" t="n">
        <f aca="false">F742</f>
        <v>8677.7</v>
      </c>
    </row>
    <row r="742" customFormat="false" ht="15" hidden="false" customHeight="false" outlineLevel="0" collapsed="false">
      <c r="A742" s="22" t="s">
        <v>141</v>
      </c>
      <c r="B742" s="18" t="s">
        <v>96</v>
      </c>
      <c r="C742" s="18" t="s">
        <v>20</v>
      </c>
      <c r="D742" s="21" t="s">
        <v>86</v>
      </c>
      <c r="E742" s="18" t="s">
        <v>142</v>
      </c>
      <c r="F742" s="19" t="n">
        <f aca="false">прил_5!G971</f>
        <v>8677.7</v>
      </c>
    </row>
    <row r="743" customFormat="false" ht="15" hidden="false" customHeight="false" outlineLevel="0" collapsed="false">
      <c r="A743" s="22" t="s">
        <v>535</v>
      </c>
      <c r="B743" s="18" t="s">
        <v>96</v>
      </c>
      <c r="C743" s="18" t="s">
        <v>34</v>
      </c>
      <c r="D743" s="18"/>
      <c r="E743" s="18"/>
      <c r="F743" s="19" t="n">
        <f aca="false">F744+F758+F774</f>
        <v>124855.4</v>
      </c>
    </row>
    <row r="744" customFormat="false" ht="15" hidden="false" customHeight="false" outlineLevel="0" collapsed="false">
      <c r="A744" s="20" t="s">
        <v>115</v>
      </c>
      <c r="B744" s="18" t="s">
        <v>96</v>
      </c>
      <c r="C744" s="18" t="s">
        <v>34</v>
      </c>
      <c r="D744" s="21" t="s">
        <v>116</v>
      </c>
      <c r="E744" s="18"/>
      <c r="F744" s="19" t="n">
        <f aca="false">F745</f>
        <v>116725</v>
      </c>
    </row>
    <row r="745" customFormat="false" ht="30" hidden="false" customHeight="false" outlineLevel="0" collapsed="false">
      <c r="A745" s="20" t="s">
        <v>536</v>
      </c>
      <c r="B745" s="18" t="s">
        <v>96</v>
      </c>
      <c r="C745" s="18" t="s">
        <v>34</v>
      </c>
      <c r="D745" s="21" t="s">
        <v>537</v>
      </c>
      <c r="E745" s="18"/>
      <c r="F745" s="19" t="n">
        <f aca="false">F746+F754+F750</f>
        <v>116725</v>
      </c>
    </row>
    <row r="746" customFormat="false" ht="45" hidden="false" customHeight="false" outlineLevel="0" collapsed="false">
      <c r="A746" s="20" t="s">
        <v>538</v>
      </c>
      <c r="B746" s="18" t="s">
        <v>96</v>
      </c>
      <c r="C746" s="18" t="s">
        <v>34</v>
      </c>
      <c r="D746" s="21" t="s">
        <v>539</v>
      </c>
      <c r="E746" s="18"/>
      <c r="F746" s="19" t="n">
        <f aca="false">F747</f>
        <v>110112</v>
      </c>
    </row>
    <row r="747" customFormat="false" ht="45" hidden="false" customHeight="false" outlineLevel="0" collapsed="false">
      <c r="A747" s="20" t="s">
        <v>540</v>
      </c>
      <c r="B747" s="18" t="s">
        <v>96</v>
      </c>
      <c r="C747" s="18" t="s">
        <v>34</v>
      </c>
      <c r="D747" s="21" t="s">
        <v>541</v>
      </c>
      <c r="E747" s="18"/>
      <c r="F747" s="19" t="n">
        <f aca="false">F748</f>
        <v>110112</v>
      </c>
    </row>
    <row r="748" customFormat="false" ht="30" hidden="false" customHeight="false" outlineLevel="0" collapsed="false">
      <c r="A748" s="22" t="s">
        <v>139</v>
      </c>
      <c r="B748" s="18" t="s">
        <v>96</v>
      </c>
      <c r="C748" s="18" t="s">
        <v>34</v>
      </c>
      <c r="D748" s="21" t="s">
        <v>541</v>
      </c>
      <c r="E748" s="18" t="s">
        <v>140</v>
      </c>
      <c r="F748" s="19" t="n">
        <f aca="false">F749</f>
        <v>110112</v>
      </c>
    </row>
    <row r="749" customFormat="false" ht="15" hidden="false" customHeight="false" outlineLevel="0" collapsed="false">
      <c r="A749" s="22" t="s">
        <v>141</v>
      </c>
      <c r="B749" s="18" t="s">
        <v>96</v>
      </c>
      <c r="C749" s="18" t="s">
        <v>34</v>
      </c>
      <c r="D749" s="21" t="s">
        <v>541</v>
      </c>
      <c r="E749" s="18" t="s">
        <v>142</v>
      </c>
      <c r="F749" s="19" t="n">
        <f aca="false">прил_5!G978+прил_5!G607</f>
        <v>110112</v>
      </c>
    </row>
    <row r="750" customFormat="false" ht="45" hidden="false" customHeight="false" outlineLevel="0" collapsed="false">
      <c r="A750" s="22" t="s">
        <v>542</v>
      </c>
      <c r="B750" s="18" t="s">
        <v>96</v>
      </c>
      <c r="C750" s="18" t="s">
        <v>34</v>
      </c>
      <c r="D750" s="21" t="s">
        <v>543</v>
      </c>
      <c r="E750" s="18"/>
      <c r="F750" s="19" t="n">
        <f aca="false">F751</f>
        <v>6500</v>
      </c>
    </row>
    <row r="751" customFormat="false" ht="45" hidden="false" customHeight="false" outlineLevel="0" collapsed="false">
      <c r="A751" s="22" t="s">
        <v>544</v>
      </c>
      <c r="B751" s="18" t="s">
        <v>96</v>
      </c>
      <c r="C751" s="18" t="s">
        <v>34</v>
      </c>
      <c r="D751" s="21" t="s">
        <v>545</v>
      </c>
      <c r="E751" s="18"/>
      <c r="F751" s="19" t="n">
        <f aca="false">F752</f>
        <v>6500</v>
      </c>
    </row>
    <row r="752" customFormat="false" ht="30" hidden="false" customHeight="false" outlineLevel="0" collapsed="false">
      <c r="A752" s="22" t="s">
        <v>139</v>
      </c>
      <c r="B752" s="18" t="s">
        <v>96</v>
      </c>
      <c r="C752" s="18" t="s">
        <v>34</v>
      </c>
      <c r="D752" s="21" t="s">
        <v>545</v>
      </c>
      <c r="E752" s="18" t="s">
        <v>140</v>
      </c>
      <c r="F752" s="19" t="n">
        <f aca="false">F753</f>
        <v>6500</v>
      </c>
    </row>
    <row r="753" customFormat="false" ht="15" hidden="false" customHeight="false" outlineLevel="0" collapsed="false">
      <c r="A753" s="22" t="s">
        <v>141</v>
      </c>
      <c r="B753" s="18" t="s">
        <v>96</v>
      </c>
      <c r="C753" s="18" t="s">
        <v>34</v>
      </c>
      <c r="D753" s="21" t="s">
        <v>545</v>
      </c>
      <c r="E753" s="18" t="s">
        <v>142</v>
      </c>
      <c r="F753" s="19" t="n">
        <f aca="false">прил_5!G982</f>
        <v>6500</v>
      </c>
    </row>
    <row r="754" customFormat="false" ht="15" hidden="false" customHeight="false" outlineLevel="0" collapsed="false">
      <c r="A754" s="20" t="s">
        <v>336</v>
      </c>
      <c r="B754" s="18" t="s">
        <v>96</v>
      </c>
      <c r="C754" s="18" t="s">
        <v>34</v>
      </c>
      <c r="D754" s="21" t="s">
        <v>546</v>
      </c>
      <c r="E754" s="18"/>
      <c r="F754" s="19" t="n">
        <f aca="false">F755</f>
        <v>113</v>
      </c>
    </row>
    <row r="755" customFormat="false" ht="30" hidden="false" customHeight="false" outlineLevel="0" collapsed="false">
      <c r="A755" s="45" t="s">
        <v>547</v>
      </c>
      <c r="B755" s="18" t="s">
        <v>96</v>
      </c>
      <c r="C755" s="18" t="s">
        <v>34</v>
      </c>
      <c r="D755" s="18" t="s">
        <v>548</v>
      </c>
      <c r="E755" s="25"/>
      <c r="F755" s="19" t="n">
        <f aca="false">F756</f>
        <v>113</v>
      </c>
    </row>
    <row r="756" customFormat="false" ht="30" hidden="false" customHeight="false" outlineLevel="0" collapsed="false">
      <c r="A756" s="22" t="s">
        <v>139</v>
      </c>
      <c r="B756" s="18" t="s">
        <v>96</v>
      </c>
      <c r="C756" s="18" t="s">
        <v>34</v>
      </c>
      <c r="D756" s="18" t="s">
        <v>548</v>
      </c>
      <c r="E756" s="18" t="n">
        <v>600</v>
      </c>
      <c r="F756" s="19" t="n">
        <f aca="false">F757</f>
        <v>113</v>
      </c>
    </row>
    <row r="757" customFormat="false" ht="15" hidden="false" customHeight="false" outlineLevel="0" collapsed="false">
      <c r="A757" s="22" t="s">
        <v>141</v>
      </c>
      <c r="B757" s="18" t="s">
        <v>96</v>
      </c>
      <c r="C757" s="18" t="s">
        <v>34</v>
      </c>
      <c r="D757" s="18" t="s">
        <v>548</v>
      </c>
      <c r="E757" s="18" t="n">
        <v>610</v>
      </c>
      <c r="F757" s="19" t="n">
        <f aca="false">прил_5!G986</f>
        <v>113</v>
      </c>
    </row>
    <row r="758" customFormat="false" ht="30" hidden="false" customHeight="false" outlineLevel="0" collapsed="false">
      <c r="A758" s="20" t="s">
        <v>131</v>
      </c>
      <c r="B758" s="18" t="s">
        <v>96</v>
      </c>
      <c r="C758" s="18" t="s">
        <v>34</v>
      </c>
      <c r="D758" s="21" t="s">
        <v>132</v>
      </c>
      <c r="E758" s="18"/>
      <c r="F758" s="19" t="n">
        <f aca="false">F764+F769+F759</f>
        <v>5924.2</v>
      </c>
    </row>
    <row r="759" customFormat="false" ht="30" hidden="false" customHeight="false" outlineLevel="0" collapsed="false">
      <c r="A759" s="20" t="s">
        <v>133</v>
      </c>
      <c r="B759" s="18" t="s">
        <v>96</v>
      </c>
      <c r="C759" s="18" t="s">
        <v>34</v>
      </c>
      <c r="D759" s="21" t="s">
        <v>134</v>
      </c>
      <c r="E759" s="18"/>
      <c r="F759" s="19" t="n">
        <f aca="false">F760</f>
        <v>5740.2</v>
      </c>
    </row>
    <row r="760" customFormat="false" ht="45" hidden="false" customHeight="false" outlineLevel="0" collapsed="false">
      <c r="A760" s="24" t="s">
        <v>135</v>
      </c>
      <c r="B760" s="18" t="s">
        <v>96</v>
      </c>
      <c r="C760" s="18" t="s">
        <v>34</v>
      </c>
      <c r="D760" s="21" t="s">
        <v>136</v>
      </c>
      <c r="E760" s="18"/>
      <c r="F760" s="19" t="n">
        <f aca="false">F761</f>
        <v>5740.2</v>
      </c>
    </row>
    <row r="761" customFormat="false" ht="15" hidden="false" customHeight="false" outlineLevel="0" collapsed="false">
      <c r="A761" s="22" t="s">
        <v>137</v>
      </c>
      <c r="B761" s="18" t="s">
        <v>96</v>
      </c>
      <c r="C761" s="18" t="s">
        <v>34</v>
      </c>
      <c r="D761" s="21" t="s">
        <v>138</v>
      </c>
      <c r="E761" s="18"/>
      <c r="F761" s="19" t="n">
        <f aca="false">F762</f>
        <v>5740.2</v>
      </c>
    </row>
    <row r="762" customFormat="false" ht="30" hidden="false" customHeight="false" outlineLevel="0" collapsed="false">
      <c r="A762" s="22" t="s">
        <v>139</v>
      </c>
      <c r="B762" s="18" t="s">
        <v>96</v>
      </c>
      <c r="C762" s="18" t="s">
        <v>34</v>
      </c>
      <c r="D762" s="21" t="s">
        <v>138</v>
      </c>
      <c r="E762" s="18" t="s">
        <v>140</v>
      </c>
      <c r="F762" s="19" t="n">
        <f aca="false">F763</f>
        <v>5740.2</v>
      </c>
    </row>
    <row r="763" customFormat="false" ht="15" hidden="false" customHeight="false" outlineLevel="0" collapsed="false">
      <c r="A763" s="22" t="s">
        <v>141</v>
      </c>
      <c r="B763" s="18" t="s">
        <v>96</v>
      </c>
      <c r="C763" s="18" t="s">
        <v>34</v>
      </c>
      <c r="D763" s="21" t="s">
        <v>138</v>
      </c>
      <c r="E763" s="18" t="s">
        <v>142</v>
      </c>
      <c r="F763" s="19" t="n">
        <f aca="false">прил_5!G613+прил_5!G992</f>
        <v>5740.2</v>
      </c>
    </row>
    <row r="764" customFormat="false" ht="15" hidden="false" customHeight="false" outlineLevel="0" collapsed="false">
      <c r="A764" s="20" t="s">
        <v>256</v>
      </c>
      <c r="B764" s="18" t="s">
        <v>96</v>
      </c>
      <c r="C764" s="18" t="s">
        <v>34</v>
      </c>
      <c r="D764" s="21" t="s">
        <v>257</v>
      </c>
      <c r="E764" s="18"/>
      <c r="F764" s="19" t="n">
        <f aca="false">F765</f>
        <v>170</v>
      </c>
    </row>
    <row r="765" customFormat="false" ht="30" hidden="false" customHeight="false" outlineLevel="0" collapsed="false">
      <c r="A765" s="24" t="s">
        <v>258</v>
      </c>
      <c r="B765" s="18" t="s">
        <v>96</v>
      </c>
      <c r="C765" s="18" t="s">
        <v>34</v>
      </c>
      <c r="D765" s="21" t="s">
        <v>259</v>
      </c>
      <c r="E765" s="18"/>
      <c r="F765" s="19" t="n">
        <f aca="false">F766</f>
        <v>170</v>
      </c>
    </row>
    <row r="766" customFormat="false" ht="30" hidden="false" customHeight="false" outlineLevel="0" collapsed="false">
      <c r="A766" s="28" t="s">
        <v>260</v>
      </c>
      <c r="B766" s="18" t="s">
        <v>96</v>
      </c>
      <c r="C766" s="18" t="s">
        <v>34</v>
      </c>
      <c r="D766" s="21" t="s">
        <v>261</v>
      </c>
      <c r="E766" s="18"/>
      <c r="F766" s="19" t="n">
        <f aca="false">F767</f>
        <v>170</v>
      </c>
    </row>
    <row r="767" customFormat="false" ht="30" hidden="false" customHeight="false" outlineLevel="0" collapsed="false">
      <c r="A767" s="22" t="s">
        <v>139</v>
      </c>
      <c r="B767" s="18" t="s">
        <v>96</v>
      </c>
      <c r="C767" s="18" t="s">
        <v>34</v>
      </c>
      <c r="D767" s="21" t="s">
        <v>261</v>
      </c>
      <c r="E767" s="18" t="s">
        <v>140</v>
      </c>
      <c r="F767" s="19" t="n">
        <f aca="false">F768</f>
        <v>170</v>
      </c>
    </row>
    <row r="768" customFormat="false" ht="15" hidden="false" customHeight="false" outlineLevel="0" collapsed="false">
      <c r="A768" s="22" t="s">
        <v>141</v>
      </c>
      <c r="B768" s="18" t="s">
        <v>96</v>
      </c>
      <c r="C768" s="18" t="s">
        <v>34</v>
      </c>
      <c r="D768" s="21" t="s">
        <v>261</v>
      </c>
      <c r="E768" s="18" t="s">
        <v>142</v>
      </c>
      <c r="F768" s="19" t="n">
        <f aca="false">прил_5!G997+прил_5!G618</f>
        <v>170</v>
      </c>
    </row>
    <row r="769" customFormat="false" ht="30" hidden="false" customHeight="false" outlineLevel="0" collapsed="false">
      <c r="A769" s="20" t="s">
        <v>219</v>
      </c>
      <c r="B769" s="18" t="s">
        <v>96</v>
      </c>
      <c r="C769" s="18" t="s">
        <v>34</v>
      </c>
      <c r="D769" s="21" t="s">
        <v>220</v>
      </c>
      <c r="E769" s="18"/>
      <c r="F769" s="19" t="n">
        <f aca="false">F770</f>
        <v>14</v>
      </c>
    </row>
    <row r="770" customFormat="false" ht="60" hidden="false" customHeight="false" outlineLevel="0" collapsed="false">
      <c r="A770" s="24" t="s">
        <v>221</v>
      </c>
      <c r="B770" s="18" t="s">
        <v>96</v>
      </c>
      <c r="C770" s="18" t="s">
        <v>34</v>
      </c>
      <c r="D770" s="21" t="s">
        <v>222</v>
      </c>
      <c r="E770" s="18"/>
      <c r="F770" s="19" t="n">
        <f aca="false">F771</f>
        <v>14</v>
      </c>
    </row>
    <row r="771" customFormat="false" ht="45" hidden="false" customHeight="false" outlineLevel="0" collapsed="false">
      <c r="A771" s="24" t="s">
        <v>223</v>
      </c>
      <c r="B771" s="18" t="s">
        <v>96</v>
      </c>
      <c r="C771" s="18" t="s">
        <v>34</v>
      </c>
      <c r="D771" s="21" t="s">
        <v>224</v>
      </c>
      <c r="E771" s="18"/>
      <c r="F771" s="19" t="n">
        <f aca="false">F772</f>
        <v>14</v>
      </c>
    </row>
    <row r="772" customFormat="false" ht="30" hidden="false" customHeight="false" outlineLevel="0" collapsed="false">
      <c r="A772" s="22" t="s">
        <v>139</v>
      </c>
      <c r="B772" s="18" t="s">
        <v>96</v>
      </c>
      <c r="C772" s="18" t="s">
        <v>34</v>
      </c>
      <c r="D772" s="21" t="s">
        <v>224</v>
      </c>
      <c r="E772" s="18" t="s">
        <v>140</v>
      </c>
      <c r="F772" s="19" t="n">
        <f aca="false">F773</f>
        <v>14</v>
      </c>
    </row>
    <row r="773" customFormat="false" ht="15" hidden="false" customHeight="false" outlineLevel="0" collapsed="false">
      <c r="A773" s="22" t="s">
        <v>141</v>
      </c>
      <c r="B773" s="18" t="s">
        <v>96</v>
      </c>
      <c r="C773" s="18" t="s">
        <v>34</v>
      </c>
      <c r="D773" s="21" t="s">
        <v>224</v>
      </c>
      <c r="E773" s="18" t="s">
        <v>142</v>
      </c>
      <c r="F773" s="19" t="n">
        <f aca="false">прил_5!G1002+прил_5!G623</f>
        <v>14</v>
      </c>
    </row>
    <row r="774" customFormat="false" ht="15" hidden="false" customHeight="false" outlineLevel="0" collapsed="false">
      <c r="A774" s="20" t="s">
        <v>83</v>
      </c>
      <c r="B774" s="18" t="s">
        <v>96</v>
      </c>
      <c r="C774" s="18" t="s">
        <v>34</v>
      </c>
      <c r="D774" s="21" t="s">
        <v>84</v>
      </c>
      <c r="E774" s="18"/>
      <c r="F774" s="19" t="n">
        <f aca="false">F775</f>
        <v>2206.2</v>
      </c>
    </row>
    <row r="775" customFormat="false" ht="15" hidden="false" customHeight="false" outlineLevel="0" collapsed="false">
      <c r="A775" s="20" t="s">
        <v>85</v>
      </c>
      <c r="B775" s="18" t="s">
        <v>96</v>
      </c>
      <c r="C775" s="18" t="s">
        <v>34</v>
      </c>
      <c r="D775" s="21" t="s">
        <v>86</v>
      </c>
      <c r="E775" s="18"/>
      <c r="F775" s="19" t="n">
        <f aca="false">F776</f>
        <v>2206.2</v>
      </c>
    </row>
    <row r="776" customFormat="false" ht="30" hidden="false" customHeight="false" outlineLevel="0" collapsed="false">
      <c r="A776" s="22" t="s">
        <v>139</v>
      </c>
      <c r="B776" s="18" t="s">
        <v>96</v>
      </c>
      <c r="C776" s="18" t="s">
        <v>34</v>
      </c>
      <c r="D776" s="21" t="s">
        <v>86</v>
      </c>
      <c r="E776" s="18" t="s">
        <v>140</v>
      </c>
      <c r="F776" s="19" t="n">
        <f aca="false">F777</f>
        <v>2206.2</v>
      </c>
    </row>
    <row r="777" customFormat="false" ht="15" hidden="false" customHeight="false" outlineLevel="0" collapsed="false">
      <c r="A777" s="22" t="s">
        <v>141</v>
      </c>
      <c r="B777" s="18" t="s">
        <v>96</v>
      </c>
      <c r="C777" s="18" t="s">
        <v>34</v>
      </c>
      <c r="D777" s="21" t="s">
        <v>86</v>
      </c>
      <c r="E777" s="18" t="s">
        <v>142</v>
      </c>
      <c r="F777" s="19" t="n">
        <f aca="false">прил_5!G627+прил_5!G1006</f>
        <v>2206.2</v>
      </c>
    </row>
    <row r="778" customFormat="false" ht="15" hidden="false" customHeight="false" outlineLevel="0" collapsed="false">
      <c r="A778" s="17" t="s">
        <v>549</v>
      </c>
      <c r="B778" s="18" t="s">
        <v>96</v>
      </c>
      <c r="C778" s="18" t="s">
        <v>96</v>
      </c>
      <c r="D778" s="18"/>
      <c r="E778" s="18"/>
      <c r="F778" s="19" t="n">
        <f aca="false">F779+F790</f>
        <v>8691</v>
      </c>
    </row>
    <row r="779" customFormat="false" ht="30" hidden="false" customHeight="false" outlineLevel="0" collapsed="false">
      <c r="A779" s="20" t="s">
        <v>131</v>
      </c>
      <c r="B779" s="18" t="s">
        <v>96</v>
      </c>
      <c r="C779" s="18" t="s">
        <v>96</v>
      </c>
      <c r="D779" s="21" t="s">
        <v>132</v>
      </c>
      <c r="E779" s="18"/>
      <c r="F779" s="19" t="n">
        <f aca="false">F780+F785</f>
        <v>70</v>
      </c>
    </row>
    <row r="780" customFormat="false" ht="15" hidden="false" customHeight="false" outlineLevel="0" collapsed="false">
      <c r="A780" s="20" t="s">
        <v>256</v>
      </c>
      <c r="B780" s="18" t="s">
        <v>96</v>
      </c>
      <c r="C780" s="18" t="s">
        <v>96</v>
      </c>
      <c r="D780" s="21" t="s">
        <v>257</v>
      </c>
      <c r="E780" s="18"/>
      <c r="F780" s="19" t="n">
        <f aca="false">F781</f>
        <v>61</v>
      </c>
    </row>
    <row r="781" customFormat="false" ht="30" hidden="false" customHeight="false" outlineLevel="0" collapsed="false">
      <c r="A781" s="24" t="s">
        <v>258</v>
      </c>
      <c r="B781" s="18" t="s">
        <v>96</v>
      </c>
      <c r="C781" s="18" t="s">
        <v>96</v>
      </c>
      <c r="D781" s="21" t="s">
        <v>259</v>
      </c>
      <c r="E781" s="18"/>
      <c r="F781" s="19" t="n">
        <f aca="false">F782</f>
        <v>61</v>
      </c>
    </row>
    <row r="782" customFormat="false" ht="30" hidden="false" customHeight="false" outlineLevel="0" collapsed="false">
      <c r="A782" s="28" t="s">
        <v>260</v>
      </c>
      <c r="B782" s="18" t="s">
        <v>96</v>
      </c>
      <c r="C782" s="18" t="s">
        <v>96</v>
      </c>
      <c r="D782" s="21" t="s">
        <v>261</v>
      </c>
      <c r="E782" s="18"/>
      <c r="F782" s="19" t="n">
        <f aca="false">F783</f>
        <v>61</v>
      </c>
    </row>
    <row r="783" customFormat="false" ht="30" hidden="false" customHeight="false" outlineLevel="0" collapsed="false">
      <c r="A783" s="22" t="s">
        <v>139</v>
      </c>
      <c r="B783" s="18" t="s">
        <v>96</v>
      </c>
      <c r="C783" s="18" t="s">
        <v>96</v>
      </c>
      <c r="D783" s="21" t="s">
        <v>261</v>
      </c>
      <c r="E783" s="18" t="s">
        <v>140</v>
      </c>
      <c r="F783" s="19" t="n">
        <f aca="false">F784</f>
        <v>61</v>
      </c>
    </row>
    <row r="784" customFormat="false" ht="15" hidden="false" customHeight="false" outlineLevel="0" collapsed="false">
      <c r="A784" s="22" t="s">
        <v>141</v>
      </c>
      <c r="B784" s="18" t="s">
        <v>96</v>
      </c>
      <c r="C784" s="18" t="s">
        <v>96</v>
      </c>
      <c r="D784" s="21" t="s">
        <v>261</v>
      </c>
      <c r="E784" s="18" t="s">
        <v>142</v>
      </c>
      <c r="F784" s="19" t="n">
        <f aca="false">прил_5!G634</f>
        <v>61</v>
      </c>
    </row>
    <row r="785" customFormat="false" ht="30" hidden="false" customHeight="false" outlineLevel="0" collapsed="false">
      <c r="A785" s="20" t="s">
        <v>219</v>
      </c>
      <c r="B785" s="18" t="s">
        <v>96</v>
      </c>
      <c r="C785" s="18" t="s">
        <v>96</v>
      </c>
      <c r="D785" s="21" t="s">
        <v>220</v>
      </c>
      <c r="E785" s="18"/>
      <c r="F785" s="19" t="n">
        <f aca="false">F786</f>
        <v>9</v>
      </c>
    </row>
    <row r="786" customFormat="false" ht="60" hidden="false" customHeight="false" outlineLevel="0" collapsed="false">
      <c r="A786" s="24" t="s">
        <v>221</v>
      </c>
      <c r="B786" s="18" t="s">
        <v>96</v>
      </c>
      <c r="C786" s="18" t="s">
        <v>96</v>
      </c>
      <c r="D786" s="21" t="s">
        <v>222</v>
      </c>
      <c r="E786" s="18"/>
      <c r="F786" s="19" t="n">
        <f aca="false">F787</f>
        <v>9</v>
      </c>
    </row>
    <row r="787" customFormat="false" ht="45" hidden="false" customHeight="false" outlineLevel="0" collapsed="false">
      <c r="A787" s="24" t="s">
        <v>223</v>
      </c>
      <c r="B787" s="18" t="s">
        <v>96</v>
      </c>
      <c r="C787" s="18" t="s">
        <v>96</v>
      </c>
      <c r="D787" s="21" t="s">
        <v>224</v>
      </c>
      <c r="E787" s="18"/>
      <c r="F787" s="19" t="n">
        <f aca="false">F788</f>
        <v>9</v>
      </c>
    </row>
    <row r="788" customFormat="false" ht="30" hidden="false" customHeight="false" outlineLevel="0" collapsed="false">
      <c r="A788" s="22" t="s">
        <v>139</v>
      </c>
      <c r="B788" s="18" t="s">
        <v>96</v>
      </c>
      <c r="C788" s="18" t="s">
        <v>96</v>
      </c>
      <c r="D788" s="21" t="s">
        <v>224</v>
      </c>
      <c r="E788" s="18" t="s">
        <v>140</v>
      </c>
      <c r="F788" s="19" t="n">
        <f aca="false">F789</f>
        <v>9</v>
      </c>
    </row>
    <row r="789" customFormat="false" ht="15" hidden="false" customHeight="false" outlineLevel="0" collapsed="false">
      <c r="A789" s="22" t="s">
        <v>141</v>
      </c>
      <c r="B789" s="18" t="s">
        <v>96</v>
      </c>
      <c r="C789" s="18" t="s">
        <v>96</v>
      </c>
      <c r="D789" s="21" t="s">
        <v>224</v>
      </c>
      <c r="E789" s="18" t="s">
        <v>142</v>
      </c>
      <c r="F789" s="19" t="n">
        <f aca="false">прил_5!G639</f>
        <v>9</v>
      </c>
    </row>
    <row r="790" customFormat="false" ht="45" hidden="false" customHeight="false" outlineLevel="0" collapsed="false">
      <c r="A790" s="20" t="s">
        <v>71</v>
      </c>
      <c r="B790" s="18" t="s">
        <v>96</v>
      </c>
      <c r="C790" s="18" t="s">
        <v>96</v>
      </c>
      <c r="D790" s="21" t="s">
        <v>72</v>
      </c>
      <c r="E790" s="18"/>
      <c r="F790" s="19" t="n">
        <f aca="false">F791</f>
        <v>8621</v>
      </c>
    </row>
    <row r="791" customFormat="false" ht="15" hidden="false" customHeight="false" outlineLevel="0" collapsed="false">
      <c r="A791" s="20" t="s">
        <v>550</v>
      </c>
      <c r="B791" s="18" t="s">
        <v>96</v>
      </c>
      <c r="C791" s="18" t="s">
        <v>96</v>
      </c>
      <c r="D791" s="21" t="s">
        <v>551</v>
      </c>
      <c r="E791" s="18"/>
      <c r="F791" s="19" t="n">
        <f aca="false">F792</f>
        <v>8621</v>
      </c>
    </row>
    <row r="792" customFormat="false" ht="75" hidden="false" customHeight="false" outlineLevel="0" collapsed="false">
      <c r="A792" s="23" t="s">
        <v>552</v>
      </c>
      <c r="B792" s="18" t="s">
        <v>96</v>
      </c>
      <c r="C792" s="18" t="s">
        <v>96</v>
      </c>
      <c r="D792" s="21" t="s">
        <v>553</v>
      </c>
      <c r="E792" s="18"/>
      <c r="F792" s="19" t="n">
        <f aca="false">F793+F796+F799</f>
        <v>8621</v>
      </c>
    </row>
    <row r="793" customFormat="false" ht="30" hidden="false" customHeight="false" outlineLevel="0" collapsed="false">
      <c r="A793" s="28" t="s">
        <v>554</v>
      </c>
      <c r="B793" s="18" t="s">
        <v>96</v>
      </c>
      <c r="C793" s="18" t="s">
        <v>96</v>
      </c>
      <c r="D793" s="21" t="s">
        <v>555</v>
      </c>
      <c r="E793" s="25"/>
      <c r="F793" s="19" t="n">
        <f aca="false">F794</f>
        <v>880</v>
      </c>
    </row>
    <row r="794" customFormat="false" ht="30" hidden="false" customHeight="false" outlineLevel="0" collapsed="false">
      <c r="A794" s="22" t="s">
        <v>139</v>
      </c>
      <c r="B794" s="18" t="s">
        <v>96</v>
      </c>
      <c r="C794" s="18" t="s">
        <v>96</v>
      </c>
      <c r="D794" s="21" t="s">
        <v>555</v>
      </c>
      <c r="E794" s="18" t="n">
        <v>600</v>
      </c>
      <c r="F794" s="19" t="n">
        <f aca="false">F795</f>
        <v>880</v>
      </c>
    </row>
    <row r="795" customFormat="false" ht="15" hidden="false" customHeight="false" outlineLevel="0" collapsed="false">
      <c r="A795" s="22" t="s">
        <v>141</v>
      </c>
      <c r="B795" s="18" t="s">
        <v>96</v>
      </c>
      <c r="C795" s="18" t="s">
        <v>96</v>
      </c>
      <c r="D795" s="21" t="s">
        <v>555</v>
      </c>
      <c r="E795" s="18" t="n">
        <v>610</v>
      </c>
      <c r="F795" s="19" t="n">
        <f aca="false">прил_5!G645</f>
        <v>880</v>
      </c>
    </row>
    <row r="796" customFormat="false" ht="45" hidden="false" customHeight="false" outlineLevel="0" collapsed="false">
      <c r="A796" s="28" t="s">
        <v>556</v>
      </c>
      <c r="B796" s="18" t="s">
        <v>96</v>
      </c>
      <c r="C796" s="18" t="s">
        <v>96</v>
      </c>
      <c r="D796" s="21" t="s">
        <v>557</v>
      </c>
      <c r="E796" s="25"/>
      <c r="F796" s="19" t="n">
        <f aca="false">F797</f>
        <v>3</v>
      </c>
    </row>
    <row r="797" customFormat="false" ht="30" hidden="false" customHeight="false" outlineLevel="0" collapsed="false">
      <c r="A797" s="22" t="s">
        <v>139</v>
      </c>
      <c r="B797" s="18" t="s">
        <v>96</v>
      </c>
      <c r="C797" s="18" t="s">
        <v>96</v>
      </c>
      <c r="D797" s="21" t="s">
        <v>557</v>
      </c>
      <c r="E797" s="18" t="n">
        <v>600</v>
      </c>
      <c r="F797" s="19" t="n">
        <f aca="false">F798</f>
        <v>3</v>
      </c>
    </row>
    <row r="798" customFormat="false" ht="15" hidden="false" customHeight="false" outlineLevel="0" collapsed="false">
      <c r="A798" s="22" t="s">
        <v>141</v>
      </c>
      <c r="B798" s="18" t="s">
        <v>96</v>
      </c>
      <c r="C798" s="18" t="s">
        <v>96</v>
      </c>
      <c r="D798" s="21" t="s">
        <v>557</v>
      </c>
      <c r="E798" s="18" t="n">
        <v>610</v>
      </c>
      <c r="F798" s="19" t="n">
        <f aca="false">прил_5!G648</f>
        <v>3</v>
      </c>
    </row>
    <row r="799" customFormat="false" ht="30" hidden="false" customHeight="false" outlineLevel="0" collapsed="false">
      <c r="A799" s="28" t="s">
        <v>558</v>
      </c>
      <c r="B799" s="18" t="s">
        <v>96</v>
      </c>
      <c r="C799" s="18" t="s">
        <v>96</v>
      </c>
      <c r="D799" s="21" t="s">
        <v>559</v>
      </c>
      <c r="E799" s="25"/>
      <c r="F799" s="19" t="n">
        <f aca="false">F800</f>
        <v>7738</v>
      </c>
    </row>
    <row r="800" customFormat="false" ht="30" hidden="false" customHeight="false" outlineLevel="0" collapsed="false">
      <c r="A800" s="22" t="s">
        <v>139</v>
      </c>
      <c r="B800" s="18" t="s">
        <v>96</v>
      </c>
      <c r="C800" s="18" t="s">
        <v>96</v>
      </c>
      <c r="D800" s="21" t="s">
        <v>559</v>
      </c>
      <c r="E800" s="18" t="n">
        <v>600</v>
      </c>
      <c r="F800" s="19" t="n">
        <f aca="false">F801</f>
        <v>7738</v>
      </c>
    </row>
    <row r="801" customFormat="false" ht="15" hidden="false" customHeight="false" outlineLevel="0" collapsed="false">
      <c r="A801" s="22" t="s">
        <v>141</v>
      </c>
      <c r="B801" s="18" t="s">
        <v>96</v>
      </c>
      <c r="C801" s="18" t="s">
        <v>96</v>
      </c>
      <c r="D801" s="21" t="s">
        <v>559</v>
      </c>
      <c r="E801" s="18" t="n">
        <v>610</v>
      </c>
      <c r="F801" s="19" t="n">
        <f aca="false">прил_5!G651</f>
        <v>7738</v>
      </c>
    </row>
    <row r="802" customFormat="false" ht="15" hidden="false" customHeight="false" outlineLevel="0" collapsed="false">
      <c r="A802" s="17" t="s">
        <v>560</v>
      </c>
      <c r="B802" s="18" t="s">
        <v>96</v>
      </c>
      <c r="C802" s="18" t="s">
        <v>204</v>
      </c>
      <c r="D802" s="18"/>
      <c r="E802" s="18"/>
      <c r="F802" s="19" t="n">
        <f aca="false">F803+F818</f>
        <v>25728</v>
      </c>
    </row>
    <row r="803" customFormat="false" ht="15" hidden="false" customHeight="false" outlineLevel="0" collapsed="false">
      <c r="A803" s="20" t="s">
        <v>115</v>
      </c>
      <c r="B803" s="18" t="s">
        <v>96</v>
      </c>
      <c r="C803" s="18" t="s">
        <v>204</v>
      </c>
      <c r="D803" s="21" t="s">
        <v>116</v>
      </c>
      <c r="E803" s="18"/>
      <c r="F803" s="19" t="n">
        <f aca="false">F809+F804</f>
        <v>19180</v>
      </c>
    </row>
    <row r="804" customFormat="false" ht="30" hidden="false" customHeight="false" outlineLevel="0" collapsed="false">
      <c r="A804" s="20" t="s">
        <v>536</v>
      </c>
      <c r="B804" s="18" t="s">
        <v>96</v>
      </c>
      <c r="C804" s="18" t="s">
        <v>204</v>
      </c>
      <c r="D804" s="21" t="s">
        <v>537</v>
      </c>
      <c r="E804" s="18"/>
      <c r="F804" s="19" t="n">
        <f aca="false">F805</f>
        <v>1320</v>
      </c>
    </row>
    <row r="805" customFormat="false" ht="60" hidden="false" customHeight="false" outlineLevel="0" collapsed="false">
      <c r="A805" s="38" t="s">
        <v>561</v>
      </c>
      <c r="B805" s="18" t="s">
        <v>96</v>
      </c>
      <c r="C805" s="18" t="s">
        <v>204</v>
      </c>
      <c r="D805" s="39" t="s">
        <v>562</v>
      </c>
      <c r="E805" s="25"/>
      <c r="F805" s="19" t="n">
        <f aca="false">F806</f>
        <v>1320</v>
      </c>
    </row>
    <row r="806" customFormat="false" ht="15" hidden="false" customHeight="false" outlineLevel="0" collapsed="false">
      <c r="A806" s="20" t="s">
        <v>563</v>
      </c>
      <c r="B806" s="18" t="s">
        <v>96</v>
      </c>
      <c r="C806" s="18" t="s">
        <v>204</v>
      </c>
      <c r="D806" s="21" t="s">
        <v>564</v>
      </c>
      <c r="E806" s="25"/>
      <c r="F806" s="19" t="n">
        <f aca="false">F807</f>
        <v>1320</v>
      </c>
    </row>
    <row r="807" customFormat="false" ht="15" hidden="false" customHeight="false" outlineLevel="0" collapsed="false">
      <c r="A807" s="26" t="s">
        <v>168</v>
      </c>
      <c r="B807" s="18" t="s">
        <v>96</v>
      </c>
      <c r="C807" s="18" t="s">
        <v>204</v>
      </c>
      <c r="D807" s="21" t="s">
        <v>564</v>
      </c>
      <c r="E807" s="18" t="s">
        <v>169</v>
      </c>
      <c r="F807" s="19" t="n">
        <f aca="false">F808</f>
        <v>1320</v>
      </c>
    </row>
    <row r="808" customFormat="false" ht="15" hidden="false" customHeight="false" outlineLevel="0" collapsed="false">
      <c r="A808" s="29" t="s">
        <v>565</v>
      </c>
      <c r="B808" s="18" t="s">
        <v>96</v>
      </c>
      <c r="C808" s="18" t="s">
        <v>204</v>
      </c>
      <c r="D808" s="21" t="s">
        <v>564</v>
      </c>
      <c r="E808" s="18" t="s">
        <v>566</v>
      </c>
      <c r="F808" s="19" t="n">
        <f aca="false">прил_5!G1013</f>
        <v>1320</v>
      </c>
    </row>
    <row r="809" customFormat="false" ht="15" hidden="false" customHeight="false" outlineLevel="0" collapsed="false">
      <c r="A809" s="20" t="s">
        <v>143</v>
      </c>
      <c r="B809" s="18" t="s">
        <v>96</v>
      </c>
      <c r="C809" s="18" t="s">
        <v>204</v>
      </c>
      <c r="D809" s="21" t="s">
        <v>519</v>
      </c>
      <c r="E809" s="18"/>
      <c r="F809" s="19" t="n">
        <f aca="false">F810</f>
        <v>17860</v>
      </c>
    </row>
    <row r="810" customFormat="false" ht="30" hidden="false" customHeight="false" outlineLevel="0" collapsed="false">
      <c r="A810" s="20" t="s">
        <v>25</v>
      </c>
      <c r="B810" s="18" t="s">
        <v>96</v>
      </c>
      <c r="C810" s="18" t="s">
        <v>204</v>
      </c>
      <c r="D810" s="21" t="s">
        <v>520</v>
      </c>
      <c r="E810" s="18"/>
      <c r="F810" s="19" t="n">
        <f aca="false">F811</f>
        <v>17860</v>
      </c>
    </row>
    <row r="811" customFormat="false" ht="15" hidden="false" customHeight="false" outlineLevel="0" collapsed="false">
      <c r="A811" s="24" t="s">
        <v>160</v>
      </c>
      <c r="B811" s="18" t="s">
        <v>96</v>
      </c>
      <c r="C811" s="18" t="s">
        <v>204</v>
      </c>
      <c r="D811" s="21" t="s">
        <v>567</v>
      </c>
      <c r="E811" s="18"/>
      <c r="F811" s="19" t="n">
        <f aca="false">F812+F814+F816</f>
        <v>17860</v>
      </c>
    </row>
    <row r="812" customFormat="false" ht="60" hidden="false" customHeight="false" outlineLevel="0" collapsed="false">
      <c r="A812" s="22" t="s">
        <v>29</v>
      </c>
      <c r="B812" s="18" t="s">
        <v>96</v>
      </c>
      <c r="C812" s="18" t="s">
        <v>204</v>
      </c>
      <c r="D812" s="21" t="s">
        <v>567</v>
      </c>
      <c r="E812" s="18" t="n">
        <v>100</v>
      </c>
      <c r="F812" s="19" t="n">
        <f aca="false">F813</f>
        <v>12595</v>
      </c>
    </row>
    <row r="813" customFormat="false" ht="30" hidden="false" customHeight="false" outlineLevel="0" collapsed="false">
      <c r="A813" s="22" t="s">
        <v>31</v>
      </c>
      <c r="B813" s="18" t="s">
        <v>96</v>
      </c>
      <c r="C813" s="18" t="s">
        <v>204</v>
      </c>
      <c r="D813" s="21" t="s">
        <v>567</v>
      </c>
      <c r="E813" s="18" t="s">
        <v>32</v>
      </c>
      <c r="F813" s="19" t="n">
        <f aca="false">прил_5!G1018</f>
        <v>12595</v>
      </c>
    </row>
    <row r="814" customFormat="false" ht="30" hidden="false" customHeight="false" outlineLevel="0" collapsed="false">
      <c r="A814" s="22" t="s">
        <v>43</v>
      </c>
      <c r="B814" s="18" t="s">
        <v>96</v>
      </c>
      <c r="C814" s="18" t="s">
        <v>204</v>
      </c>
      <c r="D814" s="21" t="s">
        <v>567</v>
      </c>
      <c r="E814" s="18" t="s">
        <v>44</v>
      </c>
      <c r="F814" s="19" t="n">
        <f aca="false">F815</f>
        <v>4963</v>
      </c>
    </row>
    <row r="815" customFormat="false" ht="30" hidden="false" customHeight="false" outlineLevel="0" collapsed="false">
      <c r="A815" s="22" t="s">
        <v>45</v>
      </c>
      <c r="B815" s="18" t="s">
        <v>96</v>
      </c>
      <c r="C815" s="18" t="s">
        <v>204</v>
      </c>
      <c r="D815" s="21" t="s">
        <v>567</v>
      </c>
      <c r="E815" s="18" t="s">
        <v>46</v>
      </c>
      <c r="F815" s="19" t="n">
        <f aca="false">прил_5!G1020</f>
        <v>4963</v>
      </c>
    </row>
    <row r="816" customFormat="false" ht="15" hidden="false" customHeight="false" outlineLevel="0" collapsed="false">
      <c r="A816" s="22" t="s">
        <v>67</v>
      </c>
      <c r="B816" s="18" t="s">
        <v>96</v>
      </c>
      <c r="C816" s="18" t="s">
        <v>204</v>
      </c>
      <c r="D816" s="21" t="s">
        <v>567</v>
      </c>
      <c r="E816" s="18" t="s">
        <v>68</v>
      </c>
      <c r="F816" s="19" t="n">
        <f aca="false">F817</f>
        <v>302</v>
      </c>
    </row>
    <row r="817" customFormat="false" ht="15" hidden="false" customHeight="false" outlineLevel="0" collapsed="false">
      <c r="A817" s="26" t="s">
        <v>69</v>
      </c>
      <c r="B817" s="18" t="s">
        <v>96</v>
      </c>
      <c r="C817" s="18" t="s">
        <v>204</v>
      </c>
      <c r="D817" s="21" t="s">
        <v>567</v>
      </c>
      <c r="E817" s="18" t="s">
        <v>70</v>
      </c>
      <c r="F817" s="19" t="n">
        <f aca="false">прил_5!G1022</f>
        <v>302</v>
      </c>
    </row>
    <row r="818" customFormat="false" ht="15" hidden="false" customHeight="false" outlineLevel="0" collapsed="false">
      <c r="A818" s="20" t="s">
        <v>49</v>
      </c>
      <c r="B818" s="18" t="s">
        <v>96</v>
      </c>
      <c r="C818" s="18" t="s">
        <v>204</v>
      </c>
      <c r="D818" s="21" t="s">
        <v>50</v>
      </c>
      <c r="E818" s="18"/>
      <c r="F818" s="19" t="n">
        <f aca="false">F819</f>
        <v>6548</v>
      </c>
    </row>
    <row r="819" customFormat="false" ht="30" hidden="false" customHeight="false" outlineLevel="0" collapsed="false">
      <c r="A819" s="20" t="s">
        <v>568</v>
      </c>
      <c r="B819" s="18" t="s">
        <v>96</v>
      </c>
      <c r="C819" s="18" t="s">
        <v>204</v>
      </c>
      <c r="D819" s="21" t="s">
        <v>569</v>
      </c>
      <c r="E819" s="18"/>
      <c r="F819" s="19" t="n">
        <f aca="false">F820</f>
        <v>6548</v>
      </c>
    </row>
    <row r="820" customFormat="false" ht="45" hidden="false" customHeight="false" outlineLevel="0" collapsed="false">
      <c r="A820" s="23" t="s">
        <v>570</v>
      </c>
      <c r="B820" s="18" t="s">
        <v>96</v>
      </c>
      <c r="C820" s="18" t="s">
        <v>204</v>
      </c>
      <c r="D820" s="21" t="s">
        <v>571</v>
      </c>
      <c r="E820" s="18"/>
      <c r="F820" s="19" t="n">
        <f aca="false">F821</f>
        <v>6548</v>
      </c>
    </row>
    <row r="821" customFormat="false" ht="15" hidden="false" customHeight="false" outlineLevel="0" collapsed="false">
      <c r="A821" s="23" t="s">
        <v>572</v>
      </c>
      <c r="B821" s="18" t="s">
        <v>96</v>
      </c>
      <c r="C821" s="18" t="s">
        <v>204</v>
      </c>
      <c r="D821" s="21" t="s">
        <v>573</v>
      </c>
      <c r="E821" s="18"/>
      <c r="F821" s="19" t="n">
        <f aca="false">F822+F826+F824</f>
        <v>6548</v>
      </c>
    </row>
    <row r="822" customFormat="false" ht="30" hidden="false" customHeight="false" outlineLevel="0" collapsed="false">
      <c r="A822" s="22" t="s">
        <v>43</v>
      </c>
      <c r="B822" s="18" t="s">
        <v>96</v>
      </c>
      <c r="C822" s="18" t="s">
        <v>204</v>
      </c>
      <c r="D822" s="21" t="s">
        <v>573</v>
      </c>
      <c r="E822" s="18" t="s">
        <v>44</v>
      </c>
      <c r="F822" s="19" t="n">
        <f aca="false">F823</f>
        <v>4923</v>
      </c>
    </row>
    <row r="823" customFormat="false" ht="30" hidden="false" customHeight="false" outlineLevel="0" collapsed="false">
      <c r="A823" s="22" t="s">
        <v>45</v>
      </c>
      <c r="B823" s="18" t="s">
        <v>96</v>
      </c>
      <c r="C823" s="18" t="s">
        <v>204</v>
      </c>
      <c r="D823" s="21" t="s">
        <v>573</v>
      </c>
      <c r="E823" s="18" t="s">
        <v>46</v>
      </c>
      <c r="F823" s="19" t="n">
        <f aca="false">прил_5!G1028</f>
        <v>4923</v>
      </c>
    </row>
    <row r="824" customFormat="false" ht="15" hidden="false" customHeight="false" outlineLevel="0" collapsed="false">
      <c r="A824" s="26" t="s">
        <v>168</v>
      </c>
      <c r="B824" s="18" t="s">
        <v>96</v>
      </c>
      <c r="C824" s="18" t="s">
        <v>204</v>
      </c>
      <c r="D824" s="21" t="s">
        <v>573</v>
      </c>
      <c r="E824" s="18" t="s">
        <v>169</v>
      </c>
      <c r="F824" s="19" t="n">
        <f aca="false">F825</f>
        <v>200</v>
      </c>
    </row>
    <row r="825" customFormat="false" ht="30" hidden="false" customHeight="false" outlineLevel="0" collapsed="false">
      <c r="A825" s="29" t="s">
        <v>170</v>
      </c>
      <c r="B825" s="18" t="s">
        <v>96</v>
      </c>
      <c r="C825" s="18" t="s">
        <v>204</v>
      </c>
      <c r="D825" s="21" t="s">
        <v>573</v>
      </c>
      <c r="E825" s="18" t="s">
        <v>171</v>
      </c>
      <c r="F825" s="19" t="n">
        <f aca="false">прил_5!G1030</f>
        <v>200</v>
      </c>
    </row>
    <row r="826" customFormat="false" ht="30" hidden="false" customHeight="false" outlineLevel="0" collapsed="false">
      <c r="A826" s="22" t="s">
        <v>139</v>
      </c>
      <c r="B826" s="18" t="s">
        <v>96</v>
      </c>
      <c r="C826" s="18" t="s">
        <v>204</v>
      </c>
      <c r="D826" s="21" t="s">
        <v>573</v>
      </c>
      <c r="E826" s="18" t="s">
        <v>140</v>
      </c>
      <c r="F826" s="19" t="n">
        <f aca="false">F827</f>
        <v>1425</v>
      </c>
    </row>
    <row r="827" customFormat="false" ht="15" hidden="false" customHeight="false" outlineLevel="0" collapsed="false">
      <c r="A827" s="22" t="s">
        <v>141</v>
      </c>
      <c r="B827" s="18" t="s">
        <v>96</v>
      </c>
      <c r="C827" s="18" t="s">
        <v>204</v>
      </c>
      <c r="D827" s="21" t="s">
        <v>573</v>
      </c>
      <c r="E827" s="18" t="s">
        <v>142</v>
      </c>
      <c r="F827" s="19" t="n">
        <f aca="false">прил_5!G658+прил_5!G1032</f>
        <v>1425</v>
      </c>
    </row>
    <row r="828" customFormat="false" ht="15.6" hidden="false" customHeight="false" outlineLevel="0" collapsed="false">
      <c r="A828" s="14" t="s">
        <v>574</v>
      </c>
      <c r="B828" s="15" t="s">
        <v>280</v>
      </c>
      <c r="C828" s="15"/>
      <c r="D828" s="15"/>
      <c r="E828" s="15"/>
      <c r="F828" s="16" t="n">
        <f aca="false">F829+F879</f>
        <v>103426.9</v>
      </c>
    </row>
    <row r="829" customFormat="false" ht="15" hidden="false" customHeight="false" outlineLevel="0" collapsed="false">
      <c r="A829" s="17" t="s">
        <v>575</v>
      </c>
      <c r="B829" s="18" t="s">
        <v>280</v>
      </c>
      <c r="C829" s="18" t="s">
        <v>18</v>
      </c>
      <c r="D829" s="18"/>
      <c r="E829" s="18"/>
      <c r="F829" s="19" t="n">
        <f aca="false">F830+F847+F853+F869+F875</f>
        <v>102894</v>
      </c>
    </row>
    <row r="830" customFormat="false" ht="15" hidden="false" customHeight="false" outlineLevel="0" collapsed="false">
      <c r="A830" s="20" t="s">
        <v>107</v>
      </c>
      <c r="B830" s="18" t="s">
        <v>280</v>
      </c>
      <c r="C830" s="18" t="s">
        <v>18</v>
      </c>
      <c r="D830" s="21" t="s">
        <v>108</v>
      </c>
      <c r="E830" s="30"/>
      <c r="F830" s="19" t="n">
        <f aca="false">F831+F839</f>
        <v>96851.6</v>
      </c>
    </row>
    <row r="831" customFormat="false" ht="15" hidden="false" customHeight="false" outlineLevel="0" collapsed="false">
      <c r="A831" s="20" t="s">
        <v>576</v>
      </c>
      <c r="B831" s="18" t="s">
        <v>280</v>
      </c>
      <c r="C831" s="18" t="s">
        <v>18</v>
      </c>
      <c r="D831" s="21" t="s">
        <v>577</v>
      </c>
      <c r="E831" s="18"/>
      <c r="F831" s="19" t="n">
        <f aca="false">F832</f>
        <v>19946.6</v>
      </c>
    </row>
    <row r="832" customFormat="false" ht="45" hidden="false" customHeight="false" outlineLevel="0" collapsed="false">
      <c r="A832" s="20" t="s">
        <v>578</v>
      </c>
      <c r="B832" s="18" t="s">
        <v>280</v>
      </c>
      <c r="C832" s="18" t="s">
        <v>18</v>
      </c>
      <c r="D832" s="21" t="s">
        <v>579</v>
      </c>
      <c r="E832" s="18"/>
      <c r="F832" s="19" t="n">
        <f aca="false">F833+F836</f>
        <v>19946.6</v>
      </c>
    </row>
    <row r="833" customFormat="false" ht="45" hidden="false" customHeight="false" outlineLevel="0" collapsed="false">
      <c r="A833" s="46" t="s">
        <v>580</v>
      </c>
      <c r="B833" s="18" t="s">
        <v>280</v>
      </c>
      <c r="C833" s="18" t="s">
        <v>18</v>
      </c>
      <c r="D833" s="21" t="s">
        <v>581</v>
      </c>
      <c r="E833" s="18"/>
      <c r="F833" s="19" t="n">
        <f aca="false">F834</f>
        <v>350</v>
      </c>
    </row>
    <row r="834" customFormat="false" ht="30" hidden="false" customHeight="false" outlineLevel="0" collapsed="false">
      <c r="A834" s="22" t="s">
        <v>139</v>
      </c>
      <c r="B834" s="18" t="s">
        <v>280</v>
      </c>
      <c r="C834" s="18" t="s">
        <v>18</v>
      </c>
      <c r="D834" s="21" t="s">
        <v>581</v>
      </c>
      <c r="E834" s="18" t="s">
        <v>140</v>
      </c>
      <c r="F834" s="19" t="n">
        <f aca="false">F835</f>
        <v>350</v>
      </c>
    </row>
    <row r="835" customFormat="false" ht="15" hidden="false" customHeight="false" outlineLevel="0" collapsed="false">
      <c r="A835" s="22" t="s">
        <v>141</v>
      </c>
      <c r="B835" s="18" t="s">
        <v>280</v>
      </c>
      <c r="C835" s="18" t="s">
        <v>18</v>
      </c>
      <c r="D835" s="21" t="s">
        <v>581</v>
      </c>
      <c r="E835" s="18" t="s">
        <v>142</v>
      </c>
      <c r="F835" s="19" t="n">
        <f aca="false">прил_5!G666</f>
        <v>350</v>
      </c>
    </row>
    <row r="836" customFormat="false" ht="30" hidden="false" customHeight="false" outlineLevel="0" collapsed="false">
      <c r="A836" s="46" t="s">
        <v>582</v>
      </c>
      <c r="B836" s="18" t="s">
        <v>280</v>
      </c>
      <c r="C836" s="18" t="s">
        <v>18</v>
      </c>
      <c r="D836" s="21" t="s">
        <v>583</v>
      </c>
      <c r="E836" s="18"/>
      <c r="F836" s="19" t="n">
        <f aca="false">F837</f>
        <v>19596.6</v>
      </c>
    </row>
    <row r="837" customFormat="false" ht="30" hidden="false" customHeight="false" outlineLevel="0" collapsed="false">
      <c r="A837" s="22" t="s">
        <v>139</v>
      </c>
      <c r="B837" s="18" t="s">
        <v>280</v>
      </c>
      <c r="C837" s="18" t="s">
        <v>18</v>
      </c>
      <c r="D837" s="21" t="s">
        <v>583</v>
      </c>
      <c r="E837" s="18" t="s">
        <v>140</v>
      </c>
      <c r="F837" s="19" t="n">
        <f aca="false">F838</f>
        <v>19596.6</v>
      </c>
    </row>
    <row r="838" customFormat="false" ht="15" hidden="false" customHeight="false" outlineLevel="0" collapsed="false">
      <c r="A838" s="22" t="s">
        <v>141</v>
      </c>
      <c r="B838" s="18" t="s">
        <v>280</v>
      </c>
      <c r="C838" s="18" t="s">
        <v>18</v>
      </c>
      <c r="D838" s="21" t="s">
        <v>583</v>
      </c>
      <c r="E838" s="18" t="s">
        <v>142</v>
      </c>
      <c r="F838" s="19" t="n">
        <f aca="false">прил_5!G669</f>
        <v>19596.6</v>
      </c>
    </row>
    <row r="839" customFormat="false" ht="45" hidden="false" customHeight="false" outlineLevel="0" collapsed="false">
      <c r="A839" s="20" t="s">
        <v>584</v>
      </c>
      <c r="B839" s="18" t="s">
        <v>280</v>
      </c>
      <c r="C839" s="18" t="s">
        <v>18</v>
      </c>
      <c r="D839" s="21" t="s">
        <v>585</v>
      </c>
      <c r="E839" s="18"/>
      <c r="F839" s="19" t="n">
        <f aca="false">F840</f>
        <v>76905</v>
      </c>
    </row>
    <row r="840" customFormat="false" ht="30" hidden="false" customHeight="false" outlineLevel="0" collapsed="false">
      <c r="A840" s="20" t="s">
        <v>586</v>
      </c>
      <c r="B840" s="18" t="s">
        <v>280</v>
      </c>
      <c r="C840" s="18" t="s">
        <v>18</v>
      </c>
      <c r="D840" s="21" t="s">
        <v>587</v>
      </c>
      <c r="E840" s="18"/>
      <c r="F840" s="19" t="n">
        <f aca="false">F844+F841</f>
        <v>76905</v>
      </c>
    </row>
    <row r="841" customFormat="false" ht="15" hidden="false" customHeight="false" outlineLevel="0" collapsed="false">
      <c r="A841" s="20" t="s">
        <v>588</v>
      </c>
      <c r="B841" s="18" t="s">
        <v>280</v>
      </c>
      <c r="C841" s="18" t="s">
        <v>18</v>
      </c>
      <c r="D841" s="21" t="s">
        <v>589</v>
      </c>
      <c r="E841" s="18"/>
      <c r="F841" s="19" t="n">
        <f aca="false">F842</f>
        <v>6347</v>
      </c>
    </row>
    <row r="842" customFormat="false" ht="30" hidden="false" customHeight="false" outlineLevel="0" collapsed="false">
      <c r="A842" s="22" t="s">
        <v>139</v>
      </c>
      <c r="B842" s="18" t="s">
        <v>280</v>
      </c>
      <c r="C842" s="18" t="s">
        <v>18</v>
      </c>
      <c r="D842" s="21" t="s">
        <v>589</v>
      </c>
      <c r="E842" s="18" t="s">
        <v>140</v>
      </c>
      <c r="F842" s="19" t="n">
        <f aca="false">F843</f>
        <v>6347</v>
      </c>
    </row>
    <row r="843" customFormat="false" ht="15" hidden="false" customHeight="false" outlineLevel="0" collapsed="false">
      <c r="A843" s="22" t="s">
        <v>141</v>
      </c>
      <c r="B843" s="18" t="s">
        <v>280</v>
      </c>
      <c r="C843" s="18" t="s">
        <v>18</v>
      </c>
      <c r="D843" s="21" t="s">
        <v>589</v>
      </c>
      <c r="E843" s="18" t="s">
        <v>142</v>
      </c>
      <c r="F843" s="19" t="n">
        <f aca="false">прил_5!G674</f>
        <v>6347</v>
      </c>
    </row>
    <row r="844" customFormat="false" ht="30" hidden="false" customHeight="false" outlineLevel="0" collapsed="false">
      <c r="A844" s="46" t="s">
        <v>590</v>
      </c>
      <c r="B844" s="18" t="s">
        <v>280</v>
      </c>
      <c r="C844" s="18" t="s">
        <v>18</v>
      </c>
      <c r="D844" s="21" t="s">
        <v>591</v>
      </c>
      <c r="E844" s="18"/>
      <c r="F844" s="19" t="n">
        <f aca="false">F845</f>
        <v>70558</v>
      </c>
    </row>
    <row r="845" customFormat="false" ht="30" hidden="false" customHeight="false" outlineLevel="0" collapsed="false">
      <c r="A845" s="22" t="s">
        <v>139</v>
      </c>
      <c r="B845" s="18" t="s">
        <v>280</v>
      </c>
      <c r="C845" s="18" t="s">
        <v>18</v>
      </c>
      <c r="D845" s="21" t="s">
        <v>591</v>
      </c>
      <c r="E845" s="18" t="s">
        <v>140</v>
      </c>
      <c r="F845" s="19" t="n">
        <f aca="false">F846</f>
        <v>70558</v>
      </c>
    </row>
    <row r="846" customFormat="false" ht="15" hidden="false" customHeight="false" outlineLevel="0" collapsed="false">
      <c r="A846" s="22" t="s">
        <v>141</v>
      </c>
      <c r="B846" s="18" t="s">
        <v>280</v>
      </c>
      <c r="C846" s="18" t="s">
        <v>18</v>
      </c>
      <c r="D846" s="21" t="s">
        <v>591</v>
      </c>
      <c r="E846" s="18" t="s">
        <v>142</v>
      </c>
      <c r="F846" s="19" t="n">
        <f aca="false">прил_5!G677</f>
        <v>70558</v>
      </c>
    </row>
    <row r="847" customFormat="false" ht="15" hidden="false" customHeight="false" outlineLevel="0" collapsed="false">
      <c r="A847" s="20" t="s">
        <v>49</v>
      </c>
      <c r="B847" s="18" t="s">
        <v>280</v>
      </c>
      <c r="C847" s="18" t="s">
        <v>18</v>
      </c>
      <c r="D847" s="21" t="s">
        <v>50</v>
      </c>
      <c r="E847" s="18"/>
      <c r="F847" s="19" t="n">
        <f aca="false">F848</f>
        <v>200</v>
      </c>
    </row>
    <row r="848" customFormat="false" ht="15" hidden="false" customHeight="false" outlineLevel="0" collapsed="false">
      <c r="A848" s="20" t="s">
        <v>523</v>
      </c>
      <c r="B848" s="18" t="s">
        <v>280</v>
      </c>
      <c r="C848" s="18" t="s">
        <v>18</v>
      </c>
      <c r="D848" s="21" t="s">
        <v>524</v>
      </c>
      <c r="E848" s="18"/>
      <c r="F848" s="19" t="n">
        <f aca="false">F849</f>
        <v>200</v>
      </c>
    </row>
    <row r="849" customFormat="false" ht="45" hidden="false" customHeight="false" outlineLevel="0" collapsed="false">
      <c r="A849" s="23" t="s">
        <v>525</v>
      </c>
      <c r="B849" s="18" t="s">
        <v>280</v>
      </c>
      <c r="C849" s="18" t="s">
        <v>18</v>
      </c>
      <c r="D849" s="21" t="s">
        <v>526</v>
      </c>
      <c r="E849" s="18"/>
      <c r="F849" s="19" t="n">
        <f aca="false">F850</f>
        <v>200</v>
      </c>
    </row>
    <row r="850" customFormat="false" ht="30" hidden="false" customHeight="false" outlineLevel="0" collapsed="false">
      <c r="A850" s="47" t="s">
        <v>592</v>
      </c>
      <c r="B850" s="18" t="s">
        <v>280</v>
      </c>
      <c r="C850" s="18" t="s">
        <v>18</v>
      </c>
      <c r="D850" s="21" t="s">
        <v>593</v>
      </c>
      <c r="E850" s="18"/>
      <c r="F850" s="19" t="n">
        <f aca="false">F851</f>
        <v>200</v>
      </c>
    </row>
    <row r="851" customFormat="false" ht="30" hidden="false" customHeight="false" outlineLevel="0" collapsed="false">
      <c r="A851" s="22" t="s">
        <v>139</v>
      </c>
      <c r="B851" s="18" t="s">
        <v>280</v>
      </c>
      <c r="C851" s="18" t="s">
        <v>18</v>
      </c>
      <c r="D851" s="21" t="s">
        <v>593</v>
      </c>
      <c r="E851" s="18" t="n">
        <v>600</v>
      </c>
      <c r="F851" s="19" t="n">
        <f aca="false">F852</f>
        <v>200</v>
      </c>
    </row>
    <row r="852" customFormat="false" ht="15" hidden="false" customHeight="false" outlineLevel="0" collapsed="false">
      <c r="A852" s="22" t="s">
        <v>141</v>
      </c>
      <c r="B852" s="18" t="s">
        <v>280</v>
      </c>
      <c r="C852" s="18" t="s">
        <v>18</v>
      </c>
      <c r="D852" s="21" t="s">
        <v>593</v>
      </c>
      <c r="E852" s="18" t="n">
        <v>610</v>
      </c>
      <c r="F852" s="19" t="n">
        <f aca="false">прил_5!G683</f>
        <v>200</v>
      </c>
    </row>
    <row r="853" customFormat="false" ht="30" hidden="false" customHeight="false" outlineLevel="0" collapsed="false">
      <c r="A853" s="20" t="s">
        <v>131</v>
      </c>
      <c r="B853" s="18" t="s">
        <v>280</v>
      </c>
      <c r="C853" s="18" t="s">
        <v>18</v>
      </c>
      <c r="D853" s="21" t="s">
        <v>132</v>
      </c>
      <c r="E853" s="18"/>
      <c r="F853" s="19" t="n">
        <f aca="false">F859+F864+F854</f>
        <v>3128.7</v>
      </c>
    </row>
    <row r="854" customFormat="false" ht="30" hidden="false" customHeight="false" outlineLevel="0" collapsed="false">
      <c r="A854" s="20" t="s">
        <v>133</v>
      </c>
      <c r="B854" s="18" t="s">
        <v>280</v>
      </c>
      <c r="C854" s="18" t="s">
        <v>18</v>
      </c>
      <c r="D854" s="21" t="s">
        <v>134</v>
      </c>
      <c r="E854" s="18"/>
      <c r="F854" s="19" t="n">
        <f aca="false">F855</f>
        <v>2973.7</v>
      </c>
    </row>
    <row r="855" customFormat="false" ht="45" hidden="false" customHeight="false" outlineLevel="0" collapsed="false">
      <c r="A855" s="24" t="s">
        <v>135</v>
      </c>
      <c r="B855" s="18" t="s">
        <v>280</v>
      </c>
      <c r="C855" s="18" t="s">
        <v>18</v>
      </c>
      <c r="D855" s="21" t="s">
        <v>136</v>
      </c>
      <c r="E855" s="18"/>
      <c r="F855" s="19" t="n">
        <f aca="false">F856</f>
        <v>2973.7</v>
      </c>
    </row>
    <row r="856" customFormat="false" ht="15" hidden="false" customHeight="false" outlineLevel="0" collapsed="false">
      <c r="A856" s="22" t="s">
        <v>137</v>
      </c>
      <c r="B856" s="18" t="s">
        <v>280</v>
      </c>
      <c r="C856" s="18" t="s">
        <v>18</v>
      </c>
      <c r="D856" s="21" t="s">
        <v>138</v>
      </c>
      <c r="E856" s="18"/>
      <c r="F856" s="19" t="n">
        <f aca="false">F857</f>
        <v>2973.7</v>
      </c>
    </row>
    <row r="857" customFormat="false" ht="30" hidden="false" customHeight="false" outlineLevel="0" collapsed="false">
      <c r="A857" s="22" t="s">
        <v>139</v>
      </c>
      <c r="B857" s="18" t="s">
        <v>280</v>
      </c>
      <c r="C857" s="18" t="s">
        <v>18</v>
      </c>
      <c r="D857" s="21" t="s">
        <v>138</v>
      </c>
      <c r="E857" s="18" t="s">
        <v>140</v>
      </c>
      <c r="F857" s="19" t="n">
        <f aca="false">F858</f>
        <v>2973.7</v>
      </c>
    </row>
    <row r="858" customFormat="false" ht="15" hidden="false" customHeight="false" outlineLevel="0" collapsed="false">
      <c r="A858" s="22" t="s">
        <v>141</v>
      </c>
      <c r="B858" s="18" t="s">
        <v>280</v>
      </c>
      <c r="C858" s="18" t="s">
        <v>18</v>
      </c>
      <c r="D858" s="21" t="s">
        <v>138</v>
      </c>
      <c r="E858" s="18" t="s">
        <v>142</v>
      </c>
      <c r="F858" s="19" t="n">
        <f aca="false">прил_5!G689</f>
        <v>2973.7</v>
      </c>
    </row>
    <row r="859" customFormat="false" ht="15" hidden="false" customHeight="false" outlineLevel="0" collapsed="false">
      <c r="A859" s="20" t="s">
        <v>256</v>
      </c>
      <c r="B859" s="18" t="s">
        <v>280</v>
      </c>
      <c r="C859" s="18" t="s">
        <v>18</v>
      </c>
      <c r="D859" s="21" t="s">
        <v>257</v>
      </c>
      <c r="E859" s="18"/>
      <c r="F859" s="19" t="n">
        <f aca="false">F860</f>
        <v>140</v>
      </c>
    </row>
    <row r="860" customFormat="false" ht="30" hidden="false" customHeight="false" outlineLevel="0" collapsed="false">
      <c r="A860" s="24" t="s">
        <v>258</v>
      </c>
      <c r="B860" s="18" t="s">
        <v>280</v>
      </c>
      <c r="C860" s="18" t="s">
        <v>18</v>
      </c>
      <c r="D860" s="21" t="s">
        <v>259</v>
      </c>
      <c r="E860" s="18"/>
      <c r="F860" s="19" t="n">
        <f aca="false">F861</f>
        <v>140</v>
      </c>
    </row>
    <row r="861" customFormat="false" ht="30" hidden="false" customHeight="false" outlineLevel="0" collapsed="false">
      <c r="A861" s="28" t="s">
        <v>260</v>
      </c>
      <c r="B861" s="18" t="s">
        <v>280</v>
      </c>
      <c r="C861" s="18" t="s">
        <v>18</v>
      </c>
      <c r="D861" s="21" t="s">
        <v>261</v>
      </c>
      <c r="E861" s="18"/>
      <c r="F861" s="19" t="n">
        <f aca="false">F862</f>
        <v>140</v>
      </c>
    </row>
    <row r="862" customFormat="false" ht="30" hidden="false" customHeight="false" outlineLevel="0" collapsed="false">
      <c r="A862" s="22" t="s">
        <v>139</v>
      </c>
      <c r="B862" s="18" t="s">
        <v>280</v>
      </c>
      <c r="C862" s="18" t="s">
        <v>18</v>
      </c>
      <c r="D862" s="21" t="s">
        <v>261</v>
      </c>
      <c r="E862" s="18" t="s">
        <v>140</v>
      </c>
      <c r="F862" s="19" t="n">
        <f aca="false">F863</f>
        <v>140</v>
      </c>
    </row>
    <row r="863" customFormat="false" ht="15" hidden="false" customHeight="false" outlineLevel="0" collapsed="false">
      <c r="A863" s="22" t="s">
        <v>141</v>
      </c>
      <c r="B863" s="18" t="s">
        <v>280</v>
      </c>
      <c r="C863" s="18" t="s">
        <v>18</v>
      </c>
      <c r="D863" s="21" t="s">
        <v>261</v>
      </c>
      <c r="E863" s="18" t="s">
        <v>142</v>
      </c>
      <c r="F863" s="19" t="n">
        <f aca="false">прил_5!G694</f>
        <v>140</v>
      </c>
    </row>
    <row r="864" customFormat="false" ht="30" hidden="false" customHeight="false" outlineLevel="0" collapsed="false">
      <c r="A864" s="20" t="s">
        <v>219</v>
      </c>
      <c r="B864" s="18" t="s">
        <v>280</v>
      </c>
      <c r="C864" s="18" t="s">
        <v>18</v>
      </c>
      <c r="D864" s="21" t="s">
        <v>220</v>
      </c>
      <c r="E864" s="18"/>
      <c r="F864" s="19" t="n">
        <f aca="false">F865</f>
        <v>15</v>
      </c>
    </row>
    <row r="865" customFormat="false" ht="60" hidden="false" customHeight="false" outlineLevel="0" collapsed="false">
      <c r="A865" s="24" t="s">
        <v>221</v>
      </c>
      <c r="B865" s="18" t="s">
        <v>280</v>
      </c>
      <c r="C865" s="18" t="s">
        <v>18</v>
      </c>
      <c r="D865" s="21" t="s">
        <v>222</v>
      </c>
      <c r="E865" s="18"/>
      <c r="F865" s="19" t="n">
        <f aca="false">F866</f>
        <v>15</v>
      </c>
    </row>
    <row r="866" customFormat="false" ht="45" hidden="false" customHeight="false" outlineLevel="0" collapsed="false">
      <c r="A866" s="24" t="s">
        <v>223</v>
      </c>
      <c r="B866" s="18" t="s">
        <v>280</v>
      </c>
      <c r="C866" s="18" t="s">
        <v>18</v>
      </c>
      <c r="D866" s="21" t="s">
        <v>224</v>
      </c>
      <c r="E866" s="18"/>
      <c r="F866" s="19" t="n">
        <f aca="false">F867</f>
        <v>15</v>
      </c>
    </row>
    <row r="867" customFormat="false" ht="30" hidden="false" customHeight="false" outlineLevel="0" collapsed="false">
      <c r="A867" s="22" t="s">
        <v>139</v>
      </c>
      <c r="B867" s="18" t="s">
        <v>280</v>
      </c>
      <c r="C867" s="18" t="s">
        <v>18</v>
      </c>
      <c r="D867" s="21" t="s">
        <v>224</v>
      </c>
      <c r="E867" s="18" t="s">
        <v>140</v>
      </c>
      <c r="F867" s="19" t="n">
        <f aca="false">F868</f>
        <v>15</v>
      </c>
    </row>
    <row r="868" customFormat="false" ht="15" hidden="false" customHeight="false" outlineLevel="0" collapsed="false">
      <c r="A868" s="22" t="s">
        <v>141</v>
      </c>
      <c r="B868" s="18" t="s">
        <v>280</v>
      </c>
      <c r="C868" s="18" t="s">
        <v>18</v>
      </c>
      <c r="D868" s="21" t="s">
        <v>224</v>
      </c>
      <c r="E868" s="18" t="s">
        <v>142</v>
      </c>
      <c r="F868" s="19" t="n">
        <f aca="false">прил_5!G699</f>
        <v>15</v>
      </c>
    </row>
    <row r="869" customFormat="false" ht="30" hidden="false" customHeight="false" outlineLevel="0" collapsed="false">
      <c r="A869" s="20" t="s">
        <v>183</v>
      </c>
      <c r="B869" s="18" t="s">
        <v>280</v>
      </c>
      <c r="C869" s="18" t="s">
        <v>18</v>
      </c>
      <c r="D869" s="21" t="s">
        <v>184</v>
      </c>
      <c r="E869" s="18"/>
      <c r="F869" s="19" t="n">
        <f aca="false">F870</f>
        <v>300</v>
      </c>
    </row>
    <row r="870" customFormat="false" ht="45" hidden="false" customHeight="false" outlineLevel="0" collapsed="false">
      <c r="A870" s="20" t="s">
        <v>322</v>
      </c>
      <c r="B870" s="18" t="s">
        <v>280</v>
      </c>
      <c r="C870" s="18" t="s">
        <v>18</v>
      </c>
      <c r="D870" s="21" t="s">
        <v>323</v>
      </c>
      <c r="E870" s="18"/>
      <c r="F870" s="19" t="n">
        <f aca="false">F871</f>
        <v>300</v>
      </c>
    </row>
    <row r="871" customFormat="false" ht="15" hidden="false" customHeight="false" outlineLevel="0" collapsed="false">
      <c r="A871" s="20" t="s">
        <v>594</v>
      </c>
      <c r="B871" s="18" t="s">
        <v>280</v>
      </c>
      <c r="C871" s="18" t="s">
        <v>18</v>
      </c>
      <c r="D871" s="21" t="s">
        <v>595</v>
      </c>
      <c r="E871" s="25"/>
      <c r="F871" s="19" t="n">
        <f aca="false">F872</f>
        <v>300</v>
      </c>
    </row>
    <row r="872" customFormat="false" ht="15" hidden="false" customHeight="false" outlineLevel="0" collapsed="false">
      <c r="A872" s="33" t="s">
        <v>596</v>
      </c>
      <c r="B872" s="18" t="s">
        <v>280</v>
      </c>
      <c r="C872" s="18" t="s">
        <v>18</v>
      </c>
      <c r="D872" s="21" t="s">
        <v>597</v>
      </c>
      <c r="E872" s="25"/>
      <c r="F872" s="19" t="n">
        <f aca="false">F873</f>
        <v>300</v>
      </c>
    </row>
    <row r="873" customFormat="false" ht="30" hidden="false" customHeight="false" outlineLevel="0" collapsed="false">
      <c r="A873" s="22" t="s">
        <v>139</v>
      </c>
      <c r="B873" s="18" t="s">
        <v>280</v>
      </c>
      <c r="C873" s="18" t="s">
        <v>18</v>
      </c>
      <c r="D873" s="21" t="s">
        <v>597</v>
      </c>
      <c r="E873" s="18" t="s">
        <v>140</v>
      </c>
      <c r="F873" s="19" t="n">
        <f aca="false">F874</f>
        <v>300</v>
      </c>
    </row>
    <row r="874" customFormat="false" ht="15" hidden="false" customHeight="false" outlineLevel="0" collapsed="false">
      <c r="A874" s="22" t="s">
        <v>141</v>
      </c>
      <c r="B874" s="18" t="s">
        <v>280</v>
      </c>
      <c r="C874" s="18" t="s">
        <v>18</v>
      </c>
      <c r="D874" s="21" t="s">
        <v>597</v>
      </c>
      <c r="E874" s="18" t="s">
        <v>142</v>
      </c>
      <c r="F874" s="19" t="n">
        <f aca="false">прил_5!G705</f>
        <v>300</v>
      </c>
    </row>
    <row r="875" customFormat="false" ht="15" hidden="false" customHeight="false" outlineLevel="0" collapsed="false">
      <c r="A875" s="20" t="s">
        <v>83</v>
      </c>
      <c r="B875" s="18" t="s">
        <v>280</v>
      </c>
      <c r="C875" s="18" t="s">
        <v>18</v>
      </c>
      <c r="D875" s="21" t="s">
        <v>84</v>
      </c>
      <c r="E875" s="18"/>
      <c r="F875" s="19" t="n">
        <f aca="false">F876</f>
        <v>2413.7</v>
      </c>
    </row>
    <row r="876" customFormat="false" ht="15" hidden="false" customHeight="false" outlineLevel="0" collapsed="false">
      <c r="A876" s="20" t="s">
        <v>85</v>
      </c>
      <c r="B876" s="18" t="s">
        <v>280</v>
      </c>
      <c r="C876" s="18" t="s">
        <v>18</v>
      </c>
      <c r="D876" s="21" t="s">
        <v>86</v>
      </c>
      <c r="E876" s="18"/>
      <c r="F876" s="19" t="n">
        <f aca="false">F877</f>
        <v>2413.7</v>
      </c>
    </row>
    <row r="877" customFormat="false" ht="30" hidden="false" customHeight="false" outlineLevel="0" collapsed="false">
      <c r="A877" s="22" t="s">
        <v>139</v>
      </c>
      <c r="B877" s="18" t="s">
        <v>280</v>
      </c>
      <c r="C877" s="18" t="s">
        <v>18</v>
      </c>
      <c r="D877" s="21" t="s">
        <v>86</v>
      </c>
      <c r="E877" s="18" t="s">
        <v>140</v>
      </c>
      <c r="F877" s="19" t="n">
        <f aca="false">F878</f>
        <v>2413.7</v>
      </c>
    </row>
    <row r="878" customFormat="false" ht="15" hidden="false" customHeight="false" outlineLevel="0" collapsed="false">
      <c r="A878" s="22" t="s">
        <v>141</v>
      </c>
      <c r="B878" s="18" t="s">
        <v>280</v>
      </c>
      <c r="C878" s="18" t="s">
        <v>18</v>
      </c>
      <c r="D878" s="21" t="s">
        <v>86</v>
      </c>
      <c r="E878" s="18" t="s">
        <v>142</v>
      </c>
      <c r="F878" s="19" t="n">
        <f aca="false">прил_5!G709</f>
        <v>2413.7</v>
      </c>
    </row>
    <row r="879" customFormat="false" ht="15" hidden="false" customHeight="false" outlineLevel="0" collapsed="false">
      <c r="A879" s="22" t="s">
        <v>598</v>
      </c>
      <c r="B879" s="18" t="s">
        <v>280</v>
      </c>
      <c r="C879" s="18" t="s">
        <v>48</v>
      </c>
      <c r="D879" s="21"/>
      <c r="E879" s="18"/>
      <c r="F879" s="19" t="n">
        <f aca="false">F880+F890</f>
        <v>532.9</v>
      </c>
    </row>
    <row r="880" customFormat="false" ht="15" hidden="false" customHeight="false" outlineLevel="0" collapsed="false">
      <c r="A880" s="20" t="s">
        <v>107</v>
      </c>
      <c r="B880" s="18" t="s">
        <v>280</v>
      </c>
      <c r="C880" s="18" t="s">
        <v>48</v>
      </c>
      <c r="D880" s="21" t="s">
        <v>108</v>
      </c>
      <c r="E880" s="18"/>
      <c r="F880" s="19" t="n">
        <f aca="false">F881</f>
        <v>279.7</v>
      </c>
    </row>
    <row r="881" customFormat="false" ht="15" hidden="false" customHeight="false" outlineLevel="0" collapsed="false">
      <c r="A881" s="20" t="s">
        <v>143</v>
      </c>
      <c r="B881" s="18" t="s">
        <v>280</v>
      </c>
      <c r="C881" s="18" t="s">
        <v>48</v>
      </c>
      <c r="D881" s="21" t="s">
        <v>599</v>
      </c>
      <c r="E881" s="18"/>
      <c r="F881" s="19" t="n">
        <f aca="false">F882</f>
        <v>279.7</v>
      </c>
    </row>
    <row r="882" customFormat="false" ht="30" hidden="false" customHeight="false" outlineLevel="0" collapsed="false">
      <c r="A882" s="20" t="s">
        <v>25</v>
      </c>
      <c r="B882" s="18" t="s">
        <v>280</v>
      </c>
      <c r="C882" s="18" t="s">
        <v>48</v>
      </c>
      <c r="D882" s="21" t="s">
        <v>600</v>
      </c>
      <c r="E882" s="18"/>
      <c r="F882" s="19" t="n">
        <f aca="false">F883</f>
        <v>279.7</v>
      </c>
    </row>
    <row r="883" customFormat="false" ht="15" hidden="false" customHeight="false" outlineLevel="0" collapsed="false">
      <c r="A883" s="24" t="s">
        <v>160</v>
      </c>
      <c r="B883" s="18" t="s">
        <v>280</v>
      </c>
      <c r="C883" s="18" t="s">
        <v>48</v>
      </c>
      <c r="D883" s="21" t="s">
        <v>601</v>
      </c>
      <c r="E883" s="18"/>
      <c r="F883" s="19" t="n">
        <f aca="false">F884+F886+F888</f>
        <v>279.7</v>
      </c>
    </row>
    <row r="884" customFormat="false" ht="60" hidden="false" customHeight="false" outlineLevel="0" collapsed="false">
      <c r="A884" s="22" t="s">
        <v>29</v>
      </c>
      <c r="B884" s="18" t="s">
        <v>280</v>
      </c>
      <c r="C884" s="18" t="s">
        <v>48</v>
      </c>
      <c r="D884" s="21" t="s">
        <v>601</v>
      </c>
      <c r="E884" s="18" t="s">
        <v>30</v>
      </c>
      <c r="F884" s="19" t="n">
        <f aca="false">F885</f>
        <v>149.6</v>
      </c>
    </row>
    <row r="885" customFormat="false" ht="30" hidden="false" customHeight="false" outlineLevel="0" collapsed="false">
      <c r="A885" s="22" t="s">
        <v>31</v>
      </c>
      <c r="B885" s="18" t="s">
        <v>280</v>
      </c>
      <c r="C885" s="18" t="s">
        <v>48</v>
      </c>
      <c r="D885" s="21" t="s">
        <v>601</v>
      </c>
      <c r="E885" s="18" t="s">
        <v>32</v>
      </c>
      <c r="F885" s="19" t="n">
        <f aca="false">прил_5!G716</f>
        <v>149.6</v>
      </c>
    </row>
    <row r="886" customFormat="false" ht="30" hidden="false" customHeight="false" outlineLevel="0" collapsed="false">
      <c r="A886" s="22" t="s">
        <v>43</v>
      </c>
      <c r="B886" s="18" t="s">
        <v>280</v>
      </c>
      <c r="C886" s="18" t="s">
        <v>48</v>
      </c>
      <c r="D886" s="21" t="s">
        <v>601</v>
      </c>
      <c r="E886" s="18" t="s">
        <v>44</v>
      </c>
      <c r="F886" s="19" t="n">
        <f aca="false">F887</f>
        <v>120.1</v>
      </c>
    </row>
    <row r="887" customFormat="false" ht="30" hidden="false" customHeight="false" outlineLevel="0" collapsed="false">
      <c r="A887" s="22" t="s">
        <v>45</v>
      </c>
      <c r="B887" s="18" t="s">
        <v>280</v>
      </c>
      <c r="C887" s="18" t="s">
        <v>48</v>
      </c>
      <c r="D887" s="21" t="s">
        <v>601</v>
      </c>
      <c r="E887" s="18" t="s">
        <v>46</v>
      </c>
      <c r="F887" s="19" t="n">
        <f aca="false">прил_5!G718</f>
        <v>120.1</v>
      </c>
    </row>
    <row r="888" customFormat="false" ht="15" hidden="false" customHeight="false" outlineLevel="0" collapsed="false">
      <c r="A888" s="22" t="s">
        <v>67</v>
      </c>
      <c r="B888" s="18" t="s">
        <v>280</v>
      </c>
      <c r="C888" s="18" t="s">
        <v>48</v>
      </c>
      <c r="D888" s="21" t="s">
        <v>601</v>
      </c>
      <c r="E888" s="18" t="s">
        <v>68</v>
      </c>
      <c r="F888" s="19" t="n">
        <f aca="false">F889</f>
        <v>10</v>
      </c>
    </row>
    <row r="889" customFormat="false" ht="15" hidden="false" customHeight="false" outlineLevel="0" collapsed="false">
      <c r="A889" s="26" t="s">
        <v>69</v>
      </c>
      <c r="B889" s="18" t="s">
        <v>280</v>
      </c>
      <c r="C889" s="18" t="s">
        <v>48</v>
      </c>
      <c r="D889" s="21" t="s">
        <v>601</v>
      </c>
      <c r="E889" s="18" t="s">
        <v>70</v>
      </c>
      <c r="F889" s="19" t="n">
        <f aca="false">прил_5!G720</f>
        <v>10</v>
      </c>
    </row>
    <row r="890" customFormat="false" ht="15" hidden="false" customHeight="false" outlineLevel="0" collapsed="false">
      <c r="A890" s="20" t="s">
        <v>83</v>
      </c>
      <c r="B890" s="18" t="s">
        <v>280</v>
      </c>
      <c r="C890" s="18" t="s">
        <v>48</v>
      </c>
      <c r="D890" s="21" t="s">
        <v>84</v>
      </c>
      <c r="E890" s="18"/>
      <c r="F890" s="19" t="n">
        <f aca="false">F891</f>
        <v>253.2</v>
      </c>
    </row>
    <row r="891" customFormat="false" ht="15" hidden="false" customHeight="false" outlineLevel="0" collapsed="false">
      <c r="A891" s="20" t="s">
        <v>85</v>
      </c>
      <c r="B891" s="18" t="s">
        <v>280</v>
      </c>
      <c r="C891" s="18" t="s">
        <v>48</v>
      </c>
      <c r="D891" s="21" t="s">
        <v>86</v>
      </c>
      <c r="E891" s="18"/>
      <c r="F891" s="19" t="n">
        <f aca="false">F892</f>
        <v>253.2</v>
      </c>
    </row>
    <row r="892" customFormat="false" ht="30" hidden="false" customHeight="false" outlineLevel="0" collapsed="false">
      <c r="A892" s="22" t="s">
        <v>43</v>
      </c>
      <c r="B892" s="18" t="s">
        <v>280</v>
      </c>
      <c r="C892" s="18" t="s">
        <v>48</v>
      </c>
      <c r="D892" s="21" t="s">
        <v>86</v>
      </c>
      <c r="E892" s="25" t="n">
        <v>200</v>
      </c>
      <c r="F892" s="19" t="n">
        <f aca="false">F893</f>
        <v>253.2</v>
      </c>
    </row>
    <row r="893" customFormat="false" ht="30" hidden="false" customHeight="false" outlineLevel="0" collapsed="false">
      <c r="A893" s="22" t="s">
        <v>45</v>
      </c>
      <c r="B893" s="18" t="s">
        <v>280</v>
      </c>
      <c r="C893" s="18" t="s">
        <v>48</v>
      </c>
      <c r="D893" s="21" t="s">
        <v>86</v>
      </c>
      <c r="E893" s="25" t="n">
        <v>240</v>
      </c>
      <c r="F893" s="19" t="n">
        <f aca="false">прил_5!G724</f>
        <v>253.2</v>
      </c>
    </row>
    <row r="894" customFormat="false" ht="15.6" hidden="false" customHeight="false" outlineLevel="0" collapsed="false">
      <c r="A894" s="14" t="s">
        <v>602</v>
      </c>
      <c r="B894" s="15" t="s">
        <v>317</v>
      </c>
      <c r="C894" s="15"/>
      <c r="D894" s="48"/>
      <c r="E894" s="48"/>
      <c r="F894" s="49" t="n">
        <f aca="false">F895+F902+F931</f>
        <v>59647.3</v>
      </c>
    </row>
    <row r="895" customFormat="false" ht="15" hidden="false" customHeight="false" outlineLevel="0" collapsed="false">
      <c r="A895" s="17" t="s">
        <v>603</v>
      </c>
      <c r="B895" s="18" t="s">
        <v>317</v>
      </c>
      <c r="C895" s="18" t="s">
        <v>18</v>
      </c>
      <c r="D895" s="18"/>
      <c r="E895" s="18"/>
      <c r="F895" s="19" t="n">
        <f aca="false">F896</f>
        <v>6795.6</v>
      </c>
    </row>
    <row r="896" customFormat="false" ht="15" hidden="false" customHeight="false" outlineLevel="0" collapsed="false">
      <c r="A896" s="20" t="s">
        <v>49</v>
      </c>
      <c r="B896" s="18" t="s">
        <v>317</v>
      </c>
      <c r="C896" s="18" t="s">
        <v>18</v>
      </c>
      <c r="D896" s="21" t="s">
        <v>50</v>
      </c>
      <c r="E896" s="18"/>
      <c r="F896" s="19" t="n">
        <f aca="false">F897</f>
        <v>6795.6</v>
      </c>
    </row>
    <row r="897" customFormat="false" ht="15" hidden="false" customHeight="false" outlineLevel="0" collapsed="false">
      <c r="A897" s="20" t="s">
        <v>51</v>
      </c>
      <c r="B897" s="18" t="s">
        <v>317</v>
      </c>
      <c r="C897" s="18" t="s">
        <v>18</v>
      </c>
      <c r="D897" s="21" t="s">
        <v>52</v>
      </c>
      <c r="E897" s="18"/>
      <c r="F897" s="19" t="n">
        <f aca="false">F898</f>
        <v>6795.6</v>
      </c>
    </row>
    <row r="898" customFormat="false" ht="45" hidden="false" customHeight="false" outlineLevel="0" collapsed="false">
      <c r="A898" s="20" t="s">
        <v>604</v>
      </c>
      <c r="B898" s="18" t="s">
        <v>317</v>
      </c>
      <c r="C898" s="18" t="s">
        <v>18</v>
      </c>
      <c r="D898" s="21" t="s">
        <v>605</v>
      </c>
      <c r="E898" s="18"/>
      <c r="F898" s="19" t="n">
        <f aca="false">F899</f>
        <v>6795.6</v>
      </c>
    </row>
    <row r="899" customFormat="false" ht="30" hidden="false" customHeight="false" outlineLevel="0" collapsed="false">
      <c r="A899" s="24" t="s">
        <v>606</v>
      </c>
      <c r="B899" s="18" t="s">
        <v>317</v>
      </c>
      <c r="C899" s="18" t="s">
        <v>18</v>
      </c>
      <c r="D899" s="21" t="s">
        <v>607</v>
      </c>
      <c r="E899" s="18"/>
      <c r="F899" s="19" t="n">
        <f aca="false">F900</f>
        <v>6795.6</v>
      </c>
    </row>
    <row r="900" customFormat="false" ht="15" hidden="false" customHeight="false" outlineLevel="0" collapsed="false">
      <c r="A900" s="26" t="s">
        <v>168</v>
      </c>
      <c r="B900" s="18" t="s">
        <v>317</v>
      </c>
      <c r="C900" s="18" t="s">
        <v>18</v>
      </c>
      <c r="D900" s="21" t="s">
        <v>607</v>
      </c>
      <c r="E900" s="18" t="s">
        <v>169</v>
      </c>
      <c r="F900" s="19" t="n">
        <f aca="false">F901</f>
        <v>6795.6</v>
      </c>
    </row>
    <row r="901" customFormat="false" ht="30" hidden="false" customHeight="false" outlineLevel="0" collapsed="false">
      <c r="A901" s="29" t="s">
        <v>170</v>
      </c>
      <c r="B901" s="18" t="s">
        <v>317</v>
      </c>
      <c r="C901" s="18" t="s">
        <v>18</v>
      </c>
      <c r="D901" s="21" t="s">
        <v>607</v>
      </c>
      <c r="E901" s="50" t="s">
        <v>171</v>
      </c>
      <c r="F901" s="19" t="n">
        <f aca="false">прил_5!G732</f>
        <v>6795.6</v>
      </c>
    </row>
    <row r="902" customFormat="false" ht="15" hidden="false" customHeight="false" outlineLevel="0" collapsed="false">
      <c r="A902" s="17" t="s">
        <v>608</v>
      </c>
      <c r="B902" s="18" t="s">
        <v>317</v>
      </c>
      <c r="C902" s="18" t="s">
        <v>34</v>
      </c>
      <c r="D902" s="18"/>
      <c r="E902" s="18"/>
      <c r="F902" s="19" t="n">
        <f aca="false">F903+F909+F917</f>
        <v>18912.5</v>
      </c>
    </row>
    <row r="903" customFormat="false" ht="15" hidden="false" customHeight="false" outlineLevel="0" collapsed="false">
      <c r="A903" s="51" t="s">
        <v>609</v>
      </c>
      <c r="B903" s="18" t="s">
        <v>317</v>
      </c>
      <c r="C903" s="18" t="s">
        <v>34</v>
      </c>
      <c r="D903" s="52" t="s">
        <v>610</v>
      </c>
      <c r="E903" s="50"/>
      <c r="F903" s="30" t="n">
        <f aca="false">F904</f>
        <v>1064.5</v>
      </c>
    </row>
    <row r="904" customFormat="false" ht="30" hidden="false" customHeight="false" outlineLevel="0" collapsed="false">
      <c r="A904" s="38" t="s">
        <v>611</v>
      </c>
      <c r="B904" s="18" t="s">
        <v>317</v>
      </c>
      <c r="C904" s="18" t="s">
        <v>34</v>
      </c>
      <c r="D904" s="39" t="s">
        <v>612</v>
      </c>
      <c r="E904" s="18"/>
      <c r="F904" s="30" t="n">
        <f aca="false">F905</f>
        <v>1064.5</v>
      </c>
    </row>
    <row r="905" customFormat="false" ht="30" hidden="false" customHeight="false" outlineLevel="0" collapsed="false">
      <c r="A905" s="38" t="s">
        <v>613</v>
      </c>
      <c r="B905" s="18" t="s">
        <v>317</v>
      </c>
      <c r="C905" s="18" t="s">
        <v>34</v>
      </c>
      <c r="D905" s="39" t="s">
        <v>614</v>
      </c>
      <c r="E905" s="18"/>
      <c r="F905" s="30" t="n">
        <f aca="false">F906</f>
        <v>1064.5</v>
      </c>
    </row>
    <row r="906" customFormat="false" ht="60" hidden="false" customHeight="false" outlineLevel="0" collapsed="false">
      <c r="A906" s="20" t="s">
        <v>615</v>
      </c>
      <c r="B906" s="18" t="s">
        <v>317</v>
      </c>
      <c r="C906" s="18" t="s">
        <v>34</v>
      </c>
      <c r="D906" s="21" t="s">
        <v>616</v>
      </c>
      <c r="E906" s="18"/>
      <c r="F906" s="30" t="n">
        <f aca="false">F907</f>
        <v>1064.5</v>
      </c>
    </row>
    <row r="907" customFormat="false" ht="15" hidden="false" customHeight="false" outlineLevel="0" collapsed="false">
      <c r="A907" s="53" t="s">
        <v>168</v>
      </c>
      <c r="B907" s="18" t="s">
        <v>317</v>
      </c>
      <c r="C907" s="18" t="s">
        <v>34</v>
      </c>
      <c r="D907" s="21" t="s">
        <v>616</v>
      </c>
      <c r="E907" s="50" t="s">
        <v>169</v>
      </c>
      <c r="F907" s="30" t="n">
        <f aca="false">F908</f>
        <v>1064.5</v>
      </c>
    </row>
    <row r="908" customFormat="false" ht="15" hidden="false" customHeight="false" outlineLevel="0" collapsed="false">
      <c r="A908" s="53" t="s">
        <v>617</v>
      </c>
      <c r="B908" s="18" t="s">
        <v>317</v>
      </c>
      <c r="C908" s="18" t="s">
        <v>34</v>
      </c>
      <c r="D908" s="21" t="s">
        <v>616</v>
      </c>
      <c r="E908" s="50" t="s">
        <v>618</v>
      </c>
      <c r="F908" s="30" t="n">
        <f aca="false">прил_5!G739</f>
        <v>1064.5</v>
      </c>
    </row>
    <row r="909" customFormat="false" ht="15" hidden="false" customHeight="false" outlineLevel="0" collapsed="false">
      <c r="A909" s="20" t="s">
        <v>49</v>
      </c>
      <c r="B909" s="18" t="s">
        <v>317</v>
      </c>
      <c r="C909" s="18" t="s">
        <v>34</v>
      </c>
      <c r="D909" s="21" t="s">
        <v>50</v>
      </c>
      <c r="E909" s="25"/>
      <c r="F909" s="30" t="n">
        <f aca="false">F910</f>
        <v>14311</v>
      </c>
    </row>
    <row r="910" customFormat="false" ht="15" hidden="false" customHeight="false" outlineLevel="0" collapsed="false">
      <c r="A910" s="20" t="s">
        <v>51</v>
      </c>
      <c r="B910" s="18" t="s">
        <v>317</v>
      </c>
      <c r="C910" s="18" t="s">
        <v>34</v>
      </c>
      <c r="D910" s="21" t="s">
        <v>52</v>
      </c>
      <c r="E910" s="25"/>
      <c r="F910" s="30" t="n">
        <f aca="false">F911</f>
        <v>14311</v>
      </c>
    </row>
    <row r="911" customFormat="false" ht="60" hidden="false" customHeight="false" outlineLevel="0" collapsed="false">
      <c r="A911" s="20" t="s">
        <v>53</v>
      </c>
      <c r="B911" s="18" t="s">
        <v>317</v>
      </c>
      <c r="C911" s="18" t="s">
        <v>34</v>
      </c>
      <c r="D911" s="21" t="s">
        <v>54</v>
      </c>
      <c r="E911" s="25"/>
      <c r="F911" s="30" t="n">
        <f aca="false">F912</f>
        <v>14311</v>
      </c>
    </row>
    <row r="912" customFormat="false" ht="30" hidden="false" customHeight="false" outlineLevel="0" collapsed="false">
      <c r="A912" s="23" t="s">
        <v>619</v>
      </c>
      <c r="B912" s="18" t="s">
        <v>317</v>
      </c>
      <c r="C912" s="18" t="s">
        <v>34</v>
      </c>
      <c r="D912" s="21" t="s">
        <v>620</v>
      </c>
      <c r="E912" s="25"/>
      <c r="F912" s="30" t="n">
        <f aca="false">F913+F915</f>
        <v>14311</v>
      </c>
    </row>
    <row r="913" customFormat="false" ht="30" hidden="false" customHeight="false" outlineLevel="0" collapsed="false">
      <c r="A913" s="22" t="s">
        <v>43</v>
      </c>
      <c r="B913" s="18" t="s">
        <v>317</v>
      </c>
      <c r="C913" s="18" t="s">
        <v>34</v>
      </c>
      <c r="D913" s="21" t="s">
        <v>620</v>
      </c>
      <c r="E913" s="18" t="s">
        <v>44</v>
      </c>
      <c r="F913" s="30" t="n">
        <f aca="false">F914</f>
        <v>106</v>
      </c>
    </row>
    <row r="914" customFormat="false" ht="30" hidden="false" customHeight="false" outlineLevel="0" collapsed="false">
      <c r="A914" s="22" t="s">
        <v>45</v>
      </c>
      <c r="B914" s="18" t="s">
        <v>317</v>
      </c>
      <c r="C914" s="18" t="s">
        <v>34</v>
      </c>
      <c r="D914" s="21" t="s">
        <v>620</v>
      </c>
      <c r="E914" s="18" t="s">
        <v>46</v>
      </c>
      <c r="F914" s="30" t="n">
        <f aca="false">прил_5!G745</f>
        <v>106</v>
      </c>
    </row>
    <row r="915" customFormat="false" ht="15" hidden="false" customHeight="false" outlineLevel="0" collapsed="false">
      <c r="A915" s="53" t="s">
        <v>168</v>
      </c>
      <c r="B915" s="18" t="s">
        <v>317</v>
      </c>
      <c r="C915" s="18" t="s">
        <v>34</v>
      </c>
      <c r="D915" s="21" t="s">
        <v>620</v>
      </c>
      <c r="E915" s="18" t="s">
        <v>169</v>
      </c>
      <c r="F915" s="30" t="n">
        <f aca="false">F916</f>
        <v>14205</v>
      </c>
    </row>
    <row r="916" customFormat="false" ht="30" hidden="false" customHeight="false" outlineLevel="0" collapsed="false">
      <c r="A916" s="29" t="s">
        <v>170</v>
      </c>
      <c r="B916" s="18" t="s">
        <v>317</v>
      </c>
      <c r="C916" s="18" t="s">
        <v>34</v>
      </c>
      <c r="D916" s="21" t="s">
        <v>620</v>
      </c>
      <c r="E916" s="18" t="s">
        <v>171</v>
      </c>
      <c r="F916" s="30" t="n">
        <f aca="false">прил_5!G747</f>
        <v>14205</v>
      </c>
    </row>
    <row r="917" customFormat="false" ht="15" hidden="false" customHeight="false" outlineLevel="0" collapsed="false">
      <c r="A917" s="20" t="s">
        <v>621</v>
      </c>
      <c r="B917" s="18" t="s">
        <v>317</v>
      </c>
      <c r="C917" s="18" t="s">
        <v>34</v>
      </c>
      <c r="D917" s="21" t="s">
        <v>622</v>
      </c>
      <c r="E917" s="18"/>
      <c r="F917" s="30" t="n">
        <f aca="false">F918+F923</f>
        <v>3537</v>
      </c>
    </row>
    <row r="918" customFormat="false" ht="15" hidden="false" customHeight="false" outlineLevel="0" collapsed="false">
      <c r="A918" s="20" t="s">
        <v>623</v>
      </c>
      <c r="B918" s="18" t="s">
        <v>317</v>
      </c>
      <c r="C918" s="18" t="s">
        <v>34</v>
      </c>
      <c r="D918" s="21" t="s">
        <v>624</v>
      </c>
      <c r="E918" s="18"/>
      <c r="F918" s="30" t="n">
        <f aca="false">F919</f>
        <v>737</v>
      </c>
    </row>
    <row r="919" customFormat="false" ht="45" hidden="false" customHeight="false" outlineLevel="0" collapsed="false">
      <c r="A919" s="20" t="s">
        <v>625</v>
      </c>
      <c r="B919" s="18" t="s">
        <v>317</v>
      </c>
      <c r="C919" s="18" t="s">
        <v>34</v>
      </c>
      <c r="D919" s="21" t="s">
        <v>626</v>
      </c>
      <c r="E919" s="18"/>
      <c r="F919" s="30" t="n">
        <f aca="false">F920</f>
        <v>737</v>
      </c>
    </row>
    <row r="920" customFormat="false" ht="30" hidden="false" customHeight="false" outlineLevel="0" collapsed="false">
      <c r="A920" s="20" t="s">
        <v>627</v>
      </c>
      <c r="B920" s="18" t="s">
        <v>317</v>
      </c>
      <c r="C920" s="18" t="s">
        <v>34</v>
      </c>
      <c r="D920" s="21" t="s">
        <v>628</v>
      </c>
      <c r="E920" s="25"/>
      <c r="F920" s="30" t="n">
        <f aca="false">F921</f>
        <v>737</v>
      </c>
    </row>
    <row r="921" customFormat="false" ht="15" hidden="false" customHeight="false" outlineLevel="0" collapsed="false">
      <c r="A921" s="26" t="s">
        <v>168</v>
      </c>
      <c r="B921" s="18" t="s">
        <v>317</v>
      </c>
      <c r="C921" s="18" t="s">
        <v>34</v>
      </c>
      <c r="D921" s="21" t="s">
        <v>628</v>
      </c>
      <c r="E921" s="18" t="s">
        <v>169</v>
      </c>
      <c r="F921" s="30" t="n">
        <f aca="false">F922</f>
        <v>737</v>
      </c>
    </row>
    <row r="922" customFormat="false" ht="30" hidden="false" customHeight="false" outlineLevel="0" collapsed="false">
      <c r="A922" s="29" t="s">
        <v>170</v>
      </c>
      <c r="B922" s="18" t="s">
        <v>317</v>
      </c>
      <c r="C922" s="18" t="s">
        <v>34</v>
      </c>
      <c r="D922" s="21" t="s">
        <v>628</v>
      </c>
      <c r="E922" s="18" t="s">
        <v>171</v>
      </c>
      <c r="F922" s="30" t="n">
        <f aca="false">прил_5!G753</f>
        <v>737</v>
      </c>
    </row>
    <row r="923" customFormat="false" ht="30" hidden="false" customHeight="false" outlineLevel="0" collapsed="false">
      <c r="A923" s="20" t="s">
        <v>629</v>
      </c>
      <c r="B923" s="18" t="s">
        <v>317</v>
      </c>
      <c r="C923" s="18" t="s">
        <v>34</v>
      </c>
      <c r="D923" s="21" t="s">
        <v>630</v>
      </c>
      <c r="E923" s="18"/>
      <c r="F923" s="30" t="n">
        <f aca="false">F924</f>
        <v>2800</v>
      </c>
    </row>
    <row r="924" customFormat="false" ht="75" hidden="false" customHeight="false" outlineLevel="0" collapsed="false">
      <c r="A924" s="24" t="s">
        <v>631</v>
      </c>
      <c r="B924" s="18" t="s">
        <v>317</v>
      </c>
      <c r="C924" s="18" t="s">
        <v>34</v>
      </c>
      <c r="D924" s="21" t="s">
        <v>632</v>
      </c>
      <c r="E924" s="18"/>
      <c r="F924" s="30" t="n">
        <f aca="false">F925+F928</f>
        <v>2800</v>
      </c>
    </row>
    <row r="925" customFormat="false" ht="60" hidden="false" customHeight="false" outlineLevel="0" collapsed="false">
      <c r="A925" s="20" t="s">
        <v>633</v>
      </c>
      <c r="B925" s="18" t="s">
        <v>317</v>
      </c>
      <c r="C925" s="18" t="s">
        <v>34</v>
      </c>
      <c r="D925" s="21" t="s">
        <v>634</v>
      </c>
      <c r="E925" s="18"/>
      <c r="F925" s="30" t="n">
        <f aca="false">F926</f>
        <v>1102</v>
      </c>
    </row>
    <row r="926" customFormat="false" ht="30" hidden="false" customHeight="false" outlineLevel="0" collapsed="false">
      <c r="A926" s="22" t="s">
        <v>396</v>
      </c>
      <c r="B926" s="18" t="s">
        <v>317</v>
      </c>
      <c r="C926" s="18" t="s">
        <v>34</v>
      </c>
      <c r="D926" s="21" t="s">
        <v>634</v>
      </c>
      <c r="E926" s="18" t="s">
        <v>397</v>
      </c>
      <c r="F926" s="30" t="n">
        <f aca="false">F927</f>
        <v>1102</v>
      </c>
    </row>
    <row r="927" customFormat="false" ht="15" hidden="false" customHeight="false" outlineLevel="0" collapsed="false">
      <c r="A927" s="22" t="s">
        <v>398</v>
      </c>
      <c r="B927" s="18" t="s">
        <v>317</v>
      </c>
      <c r="C927" s="18" t="s">
        <v>34</v>
      </c>
      <c r="D927" s="21" t="s">
        <v>634</v>
      </c>
      <c r="E927" s="18" t="s">
        <v>399</v>
      </c>
      <c r="F927" s="30" t="n">
        <f aca="false">прил_5!G758</f>
        <v>1102</v>
      </c>
    </row>
    <row r="928" customFormat="false" ht="60" hidden="false" customHeight="false" outlineLevel="0" collapsed="false">
      <c r="A928" s="20" t="s">
        <v>635</v>
      </c>
      <c r="B928" s="18" t="s">
        <v>317</v>
      </c>
      <c r="C928" s="18" t="s">
        <v>34</v>
      </c>
      <c r="D928" s="21" t="s">
        <v>636</v>
      </c>
      <c r="E928" s="18"/>
      <c r="F928" s="30" t="n">
        <f aca="false">F929</f>
        <v>1698</v>
      </c>
    </row>
    <row r="929" customFormat="false" ht="30" hidden="false" customHeight="false" outlineLevel="0" collapsed="false">
      <c r="A929" s="22" t="s">
        <v>396</v>
      </c>
      <c r="B929" s="18" t="s">
        <v>317</v>
      </c>
      <c r="C929" s="18" t="s">
        <v>34</v>
      </c>
      <c r="D929" s="21" t="s">
        <v>636</v>
      </c>
      <c r="E929" s="18" t="s">
        <v>397</v>
      </c>
      <c r="F929" s="30" t="n">
        <f aca="false">F930</f>
        <v>1698</v>
      </c>
    </row>
    <row r="930" customFormat="false" ht="15" hidden="false" customHeight="false" outlineLevel="0" collapsed="false">
      <c r="A930" s="22" t="s">
        <v>398</v>
      </c>
      <c r="B930" s="18" t="s">
        <v>317</v>
      </c>
      <c r="C930" s="18" t="s">
        <v>34</v>
      </c>
      <c r="D930" s="21" t="s">
        <v>636</v>
      </c>
      <c r="E930" s="18" t="s">
        <v>399</v>
      </c>
      <c r="F930" s="30" t="n">
        <f aca="false">прил_5!G761</f>
        <v>1698</v>
      </c>
    </row>
    <row r="931" customFormat="false" ht="15" hidden="false" customHeight="false" outlineLevel="0" collapsed="false">
      <c r="A931" s="26" t="s">
        <v>637</v>
      </c>
      <c r="B931" s="18" t="s">
        <v>317</v>
      </c>
      <c r="C931" s="18" t="s">
        <v>48</v>
      </c>
      <c r="D931" s="50"/>
      <c r="E931" s="50"/>
      <c r="F931" s="30" t="n">
        <f aca="false">F932+F940</f>
        <v>33939.2</v>
      </c>
    </row>
    <row r="932" customFormat="false" ht="15" hidden="false" customHeight="false" outlineLevel="0" collapsed="false">
      <c r="A932" s="20" t="s">
        <v>115</v>
      </c>
      <c r="B932" s="18" t="s">
        <v>317</v>
      </c>
      <c r="C932" s="18" t="s">
        <v>48</v>
      </c>
      <c r="D932" s="21" t="s">
        <v>116</v>
      </c>
      <c r="E932" s="18"/>
      <c r="F932" s="19" t="n">
        <f aca="false">F933</f>
        <v>21519</v>
      </c>
    </row>
    <row r="933" customFormat="false" ht="15" hidden="false" customHeight="false" outlineLevel="0" collapsed="false">
      <c r="A933" s="20" t="s">
        <v>117</v>
      </c>
      <c r="B933" s="18" t="s">
        <v>317</v>
      </c>
      <c r="C933" s="18" t="s">
        <v>48</v>
      </c>
      <c r="D933" s="21" t="s">
        <v>118</v>
      </c>
      <c r="E933" s="18"/>
      <c r="F933" s="19" t="n">
        <f aca="false">F934</f>
        <v>21519</v>
      </c>
    </row>
    <row r="934" customFormat="false" ht="45" hidden="false" customHeight="false" outlineLevel="0" collapsed="false">
      <c r="A934" s="20" t="s">
        <v>119</v>
      </c>
      <c r="B934" s="18" t="s">
        <v>317</v>
      </c>
      <c r="C934" s="18" t="s">
        <v>48</v>
      </c>
      <c r="D934" s="21" t="s">
        <v>120</v>
      </c>
      <c r="E934" s="18"/>
      <c r="F934" s="19" t="n">
        <f aca="false">F935</f>
        <v>21519</v>
      </c>
    </row>
    <row r="935" customFormat="false" ht="60" hidden="false" customHeight="false" outlineLevel="0" collapsed="false">
      <c r="A935" s="24" t="s">
        <v>121</v>
      </c>
      <c r="B935" s="18" t="s">
        <v>317</v>
      </c>
      <c r="C935" s="18" t="s">
        <v>48</v>
      </c>
      <c r="D935" s="21" t="s">
        <v>122</v>
      </c>
      <c r="E935" s="18"/>
      <c r="F935" s="19" t="n">
        <f aca="false">F936+F938</f>
        <v>21519</v>
      </c>
    </row>
    <row r="936" customFormat="false" ht="30" hidden="false" customHeight="false" outlineLevel="0" collapsed="false">
      <c r="A936" s="22" t="s">
        <v>43</v>
      </c>
      <c r="B936" s="18" t="s">
        <v>317</v>
      </c>
      <c r="C936" s="18" t="s">
        <v>48</v>
      </c>
      <c r="D936" s="21" t="s">
        <v>122</v>
      </c>
      <c r="E936" s="18" t="s">
        <v>44</v>
      </c>
      <c r="F936" s="19" t="n">
        <f aca="false">F937</f>
        <v>213</v>
      </c>
    </row>
    <row r="937" customFormat="false" ht="30" hidden="false" customHeight="false" outlineLevel="0" collapsed="false">
      <c r="A937" s="22" t="s">
        <v>45</v>
      </c>
      <c r="B937" s="18" t="s">
        <v>317</v>
      </c>
      <c r="C937" s="18" t="s">
        <v>48</v>
      </c>
      <c r="D937" s="21" t="s">
        <v>122</v>
      </c>
      <c r="E937" s="18" t="s">
        <v>46</v>
      </c>
      <c r="F937" s="19" t="n">
        <f aca="false">прил_5!G1040</f>
        <v>213</v>
      </c>
    </row>
    <row r="938" customFormat="false" ht="15" hidden="false" customHeight="false" outlineLevel="0" collapsed="false">
      <c r="A938" s="26" t="s">
        <v>168</v>
      </c>
      <c r="B938" s="18" t="s">
        <v>317</v>
      </c>
      <c r="C938" s="18" t="s">
        <v>48</v>
      </c>
      <c r="D938" s="21" t="s">
        <v>122</v>
      </c>
      <c r="E938" s="18" t="s">
        <v>169</v>
      </c>
      <c r="F938" s="19" t="n">
        <f aca="false">F939</f>
        <v>21306</v>
      </c>
    </row>
    <row r="939" customFormat="false" ht="30" hidden="false" customHeight="false" outlineLevel="0" collapsed="false">
      <c r="A939" s="29" t="s">
        <v>170</v>
      </c>
      <c r="B939" s="18" t="s">
        <v>317</v>
      </c>
      <c r="C939" s="18" t="s">
        <v>48</v>
      </c>
      <c r="D939" s="21" t="s">
        <v>122</v>
      </c>
      <c r="E939" s="18" t="s">
        <v>171</v>
      </c>
      <c r="F939" s="19" t="n">
        <f aca="false">прил_5!G1042</f>
        <v>21306</v>
      </c>
    </row>
    <row r="940" customFormat="false" ht="15" hidden="false" customHeight="false" outlineLevel="0" collapsed="false">
      <c r="A940" s="20" t="s">
        <v>621</v>
      </c>
      <c r="B940" s="18" t="s">
        <v>317</v>
      </c>
      <c r="C940" s="18" t="s">
        <v>48</v>
      </c>
      <c r="D940" s="21" t="s">
        <v>622</v>
      </c>
      <c r="E940" s="18"/>
      <c r="F940" s="19" t="n">
        <f aca="false">F941+F949</f>
        <v>12420.2</v>
      </c>
    </row>
    <row r="941" customFormat="false" ht="15" hidden="false" customHeight="false" outlineLevel="0" collapsed="false">
      <c r="A941" s="20" t="s">
        <v>638</v>
      </c>
      <c r="B941" s="18" t="s">
        <v>317</v>
      </c>
      <c r="C941" s="18" t="s">
        <v>48</v>
      </c>
      <c r="D941" s="21" t="s">
        <v>639</v>
      </c>
      <c r="E941" s="18"/>
      <c r="F941" s="30" t="n">
        <f aca="false">F942</f>
        <v>1320.2</v>
      </c>
    </row>
    <row r="942" customFormat="false" ht="60" hidden="false" customHeight="false" outlineLevel="0" collapsed="false">
      <c r="A942" s="54" t="s">
        <v>640</v>
      </c>
      <c r="B942" s="18" t="s">
        <v>317</v>
      </c>
      <c r="C942" s="18" t="s">
        <v>48</v>
      </c>
      <c r="D942" s="21" t="s">
        <v>641</v>
      </c>
      <c r="E942" s="50"/>
      <c r="F942" s="30" t="n">
        <f aca="false">F946+F943</f>
        <v>1320.2</v>
      </c>
    </row>
    <row r="943" customFormat="false" ht="30" hidden="false" customHeight="false" outlineLevel="0" collapsed="false">
      <c r="A943" s="20" t="s">
        <v>642</v>
      </c>
      <c r="B943" s="18" t="s">
        <v>317</v>
      </c>
      <c r="C943" s="18" t="s">
        <v>48</v>
      </c>
      <c r="D943" s="21" t="s">
        <v>643</v>
      </c>
      <c r="E943" s="50"/>
      <c r="F943" s="30" t="n">
        <f aca="false">F944</f>
        <v>164.5</v>
      </c>
    </row>
    <row r="944" customFormat="false" ht="15" hidden="false" customHeight="false" outlineLevel="0" collapsed="false">
      <c r="A944" s="26" t="s">
        <v>168</v>
      </c>
      <c r="B944" s="18" t="s">
        <v>317</v>
      </c>
      <c r="C944" s="18" t="s">
        <v>48</v>
      </c>
      <c r="D944" s="21" t="s">
        <v>643</v>
      </c>
      <c r="E944" s="18" t="s">
        <v>169</v>
      </c>
      <c r="F944" s="30" t="n">
        <f aca="false">F945</f>
        <v>164.5</v>
      </c>
    </row>
    <row r="945" customFormat="false" ht="30" hidden="false" customHeight="false" outlineLevel="0" collapsed="false">
      <c r="A945" s="29" t="s">
        <v>170</v>
      </c>
      <c r="B945" s="18" t="s">
        <v>317</v>
      </c>
      <c r="C945" s="18" t="s">
        <v>48</v>
      </c>
      <c r="D945" s="21" t="s">
        <v>643</v>
      </c>
      <c r="E945" s="18" t="s">
        <v>171</v>
      </c>
      <c r="F945" s="30" t="n">
        <f aca="false">прил_5!G768</f>
        <v>164.5</v>
      </c>
    </row>
    <row r="946" customFormat="false" ht="15" hidden="false" customHeight="false" outlineLevel="0" collapsed="false">
      <c r="A946" s="20" t="s">
        <v>644</v>
      </c>
      <c r="B946" s="18" t="s">
        <v>317</v>
      </c>
      <c r="C946" s="18" t="s">
        <v>48</v>
      </c>
      <c r="D946" s="21" t="s">
        <v>645</v>
      </c>
      <c r="E946" s="50"/>
      <c r="F946" s="30" t="n">
        <f aca="false">F947</f>
        <v>1155.7</v>
      </c>
    </row>
    <row r="947" customFormat="false" ht="15" hidden="false" customHeight="false" outlineLevel="0" collapsed="false">
      <c r="A947" s="26" t="s">
        <v>168</v>
      </c>
      <c r="B947" s="18" t="s">
        <v>317</v>
      </c>
      <c r="C947" s="18" t="s">
        <v>48</v>
      </c>
      <c r="D947" s="21" t="s">
        <v>645</v>
      </c>
      <c r="E947" s="18" t="s">
        <v>169</v>
      </c>
      <c r="F947" s="30" t="n">
        <f aca="false">F948</f>
        <v>1155.7</v>
      </c>
    </row>
    <row r="948" customFormat="false" ht="30" hidden="false" customHeight="false" outlineLevel="0" collapsed="false">
      <c r="A948" s="29" t="s">
        <v>170</v>
      </c>
      <c r="B948" s="18" t="s">
        <v>317</v>
      </c>
      <c r="C948" s="18" t="s">
        <v>48</v>
      </c>
      <c r="D948" s="21" t="s">
        <v>645</v>
      </c>
      <c r="E948" s="18" t="s">
        <v>171</v>
      </c>
      <c r="F948" s="30" t="n">
        <f aca="false">прил_5!G771</f>
        <v>1155.7</v>
      </c>
    </row>
    <row r="949" customFormat="false" ht="45" hidden="false" customHeight="false" outlineLevel="0" collapsed="false">
      <c r="A949" s="20" t="s">
        <v>646</v>
      </c>
      <c r="B949" s="18" t="s">
        <v>317</v>
      </c>
      <c r="C949" s="18" t="s">
        <v>48</v>
      </c>
      <c r="D949" s="21" t="s">
        <v>647</v>
      </c>
      <c r="E949" s="50"/>
      <c r="F949" s="30" t="n">
        <f aca="false">F950</f>
        <v>11100</v>
      </c>
    </row>
    <row r="950" customFormat="false" ht="60" hidden="false" customHeight="false" outlineLevel="0" collapsed="false">
      <c r="A950" s="20" t="s">
        <v>648</v>
      </c>
      <c r="B950" s="18" t="s">
        <v>317</v>
      </c>
      <c r="C950" s="18" t="s">
        <v>48</v>
      </c>
      <c r="D950" s="21" t="s">
        <v>649</v>
      </c>
      <c r="E950" s="50"/>
      <c r="F950" s="30" t="n">
        <f aca="false">F951+F954</f>
        <v>11100</v>
      </c>
    </row>
    <row r="951" customFormat="false" ht="60" hidden="false" customHeight="false" outlineLevel="0" collapsed="false">
      <c r="A951" s="20" t="s">
        <v>650</v>
      </c>
      <c r="B951" s="18" t="s">
        <v>317</v>
      </c>
      <c r="C951" s="18" t="s">
        <v>48</v>
      </c>
      <c r="D951" s="21" t="s">
        <v>651</v>
      </c>
      <c r="E951" s="50"/>
      <c r="F951" s="30" t="n">
        <f aca="false">F952</f>
        <v>10500</v>
      </c>
    </row>
    <row r="952" customFormat="false" ht="30" hidden="false" customHeight="false" outlineLevel="0" collapsed="false">
      <c r="A952" s="22" t="s">
        <v>396</v>
      </c>
      <c r="B952" s="18" t="s">
        <v>317</v>
      </c>
      <c r="C952" s="18" t="s">
        <v>48</v>
      </c>
      <c r="D952" s="21" t="s">
        <v>651</v>
      </c>
      <c r="E952" s="18" t="s">
        <v>397</v>
      </c>
      <c r="F952" s="30" t="n">
        <f aca="false">F953</f>
        <v>10500</v>
      </c>
    </row>
    <row r="953" customFormat="false" ht="15" hidden="false" customHeight="false" outlineLevel="0" collapsed="false">
      <c r="A953" s="22" t="s">
        <v>398</v>
      </c>
      <c r="B953" s="18" t="s">
        <v>317</v>
      </c>
      <c r="C953" s="18" t="s">
        <v>48</v>
      </c>
      <c r="D953" s="21" t="s">
        <v>651</v>
      </c>
      <c r="E953" s="18" t="s">
        <v>399</v>
      </c>
      <c r="F953" s="30" t="n">
        <f aca="false">прил_5!G776</f>
        <v>10500</v>
      </c>
    </row>
    <row r="954" customFormat="false" ht="75" hidden="false" customHeight="false" outlineLevel="0" collapsed="false">
      <c r="A954" s="20" t="s">
        <v>652</v>
      </c>
      <c r="B954" s="18" t="s">
        <v>317</v>
      </c>
      <c r="C954" s="18" t="s">
        <v>48</v>
      </c>
      <c r="D954" s="21" t="s">
        <v>653</v>
      </c>
      <c r="E954" s="50"/>
      <c r="F954" s="30" t="n">
        <f aca="false">F955</f>
        <v>600</v>
      </c>
    </row>
    <row r="955" customFormat="false" ht="30" hidden="false" customHeight="false" outlineLevel="0" collapsed="false">
      <c r="A955" s="22" t="s">
        <v>396</v>
      </c>
      <c r="B955" s="18" t="s">
        <v>317</v>
      </c>
      <c r="C955" s="18" t="s">
        <v>48</v>
      </c>
      <c r="D955" s="21" t="s">
        <v>653</v>
      </c>
      <c r="E955" s="50" t="s">
        <v>397</v>
      </c>
      <c r="F955" s="30" t="n">
        <f aca="false">F956</f>
        <v>600</v>
      </c>
    </row>
    <row r="956" customFormat="false" ht="15" hidden="false" customHeight="false" outlineLevel="0" collapsed="false">
      <c r="A956" s="22" t="s">
        <v>398</v>
      </c>
      <c r="B956" s="18" t="s">
        <v>317</v>
      </c>
      <c r="C956" s="18" t="s">
        <v>48</v>
      </c>
      <c r="D956" s="21" t="s">
        <v>653</v>
      </c>
      <c r="E956" s="50" t="s">
        <v>399</v>
      </c>
      <c r="F956" s="30" t="n">
        <f aca="false">прил_5!G779</f>
        <v>600</v>
      </c>
    </row>
    <row r="957" customFormat="false" ht="15.6" hidden="false" customHeight="false" outlineLevel="0" collapsed="false">
      <c r="A957" s="14" t="s">
        <v>654</v>
      </c>
      <c r="B957" s="15" t="s">
        <v>100</v>
      </c>
      <c r="C957" s="15"/>
      <c r="D957" s="15"/>
      <c r="E957" s="15"/>
      <c r="F957" s="16" t="n">
        <f aca="false">F958+F976</f>
        <v>73116.5</v>
      </c>
    </row>
    <row r="958" customFormat="false" ht="15" hidden="false" customHeight="false" outlineLevel="0" collapsed="false">
      <c r="A958" s="26" t="s">
        <v>655</v>
      </c>
      <c r="B958" s="18" t="s">
        <v>100</v>
      </c>
      <c r="C958" s="18" t="s">
        <v>18</v>
      </c>
      <c r="D958" s="18"/>
      <c r="E958" s="18"/>
      <c r="F958" s="19" t="n">
        <f aca="false">F959+F970</f>
        <v>11502.4</v>
      </c>
    </row>
    <row r="959" customFormat="false" ht="15" hidden="false" customHeight="false" outlineLevel="0" collapsed="false">
      <c r="A959" s="20" t="s">
        <v>656</v>
      </c>
      <c r="B959" s="18" t="s">
        <v>100</v>
      </c>
      <c r="C959" s="18" t="s">
        <v>18</v>
      </c>
      <c r="D959" s="21" t="s">
        <v>657</v>
      </c>
      <c r="E959" s="18"/>
      <c r="F959" s="19" t="n">
        <f aca="false">F960</f>
        <v>10310.2</v>
      </c>
    </row>
    <row r="960" customFormat="false" ht="15" hidden="false" customHeight="false" outlineLevel="0" collapsed="false">
      <c r="A960" s="20" t="s">
        <v>658</v>
      </c>
      <c r="B960" s="18" t="s">
        <v>100</v>
      </c>
      <c r="C960" s="18" t="s">
        <v>18</v>
      </c>
      <c r="D960" s="21" t="s">
        <v>659</v>
      </c>
      <c r="E960" s="18"/>
      <c r="F960" s="19" t="n">
        <f aca="false">F961</f>
        <v>10310.2</v>
      </c>
    </row>
    <row r="961" customFormat="false" ht="45" hidden="false" customHeight="false" outlineLevel="0" collapsed="false">
      <c r="A961" s="20" t="s">
        <v>660</v>
      </c>
      <c r="B961" s="18" t="s">
        <v>100</v>
      </c>
      <c r="C961" s="18" t="s">
        <v>18</v>
      </c>
      <c r="D961" s="21" t="s">
        <v>661</v>
      </c>
      <c r="E961" s="18"/>
      <c r="F961" s="19" t="n">
        <f aca="false">F962+F967</f>
        <v>10310.2</v>
      </c>
    </row>
    <row r="962" customFormat="false" ht="30" hidden="false" customHeight="false" outlineLevel="0" collapsed="false">
      <c r="A962" s="23" t="s">
        <v>662</v>
      </c>
      <c r="B962" s="18" t="s">
        <v>100</v>
      </c>
      <c r="C962" s="18" t="s">
        <v>18</v>
      </c>
      <c r="D962" s="21" t="s">
        <v>663</v>
      </c>
      <c r="E962" s="18"/>
      <c r="F962" s="19" t="n">
        <f aca="false">F963+F965</f>
        <v>2496.9</v>
      </c>
    </row>
    <row r="963" customFormat="false" ht="30" hidden="false" customHeight="false" outlineLevel="0" collapsed="false">
      <c r="A963" s="22" t="s">
        <v>43</v>
      </c>
      <c r="B963" s="18" t="s">
        <v>100</v>
      </c>
      <c r="C963" s="18" t="s">
        <v>18</v>
      </c>
      <c r="D963" s="21" t="s">
        <v>663</v>
      </c>
      <c r="E963" s="18" t="s">
        <v>44</v>
      </c>
      <c r="F963" s="19" t="n">
        <f aca="false">F964</f>
        <v>426</v>
      </c>
    </row>
    <row r="964" customFormat="false" ht="30" hidden="false" customHeight="false" outlineLevel="0" collapsed="false">
      <c r="A964" s="22" t="s">
        <v>45</v>
      </c>
      <c r="B964" s="18" t="s">
        <v>100</v>
      </c>
      <c r="C964" s="18" t="s">
        <v>18</v>
      </c>
      <c r="D964" s="21" t="s">
        <v>663</v>
      </c>
      <c r="E964" s="18" t="s">
        <v>46</v>
      </c>
      <c r="F964" s="19" t="n">
        <f aca="false">прил_5!G787</f>
        <v>426</v>
      </c>
    </row>
    <row r="965" customFormat="false" ht="30" hidden="false" customHeight="false" outlineLevel="0" collapsed="false">
      <c r="A965" s="22" t="s">
        <v>139</v>
      </c>
      <c r="B965" s="18" t="s">
        <v>100</v>
      </c>
      <c r="C965" s="18" t="s">
        <v>18</v>
      </c>
      <c r="D965" s="21" t="s">
        <v>663</v>
      </c>
      <c r="E965" s="18" t="s">
        <v>140</v>
      </c>
      <c r="F965" s="19" t="n">
        <f aca="false">F966</f>
        <v>2070.9</v>
      </c>
    </row>
    <row r="966" customFormat="false" ht="15" hidden="false" customHeight="false" outlineLevel="0" collapsed="false">
      <c r="A966" s="22" t="s">
        <v>141</v>
      </c>
      <c r="B966" s="18" t="s">
        <v>100</v>
      </c>
      <c r="C966" s="18" t="s">
        <v>18</v>
      </c>
      <c r="D966" s="21" t="s">
        <v>663</v>
      </c>
      <c r="E966" s="18" t="s">
        <v>142</v>
      </c>
      <c r="F966" s="19" t="n">
        <f aca="false">прил_5!G789</f>
        <v>2070.9</v>
      </c>
    </row>
    <row r="967" customFormat="false" ht="45" hidden="false" customHeight="false" outlineLevel="0" collapsed="false">
      <c r="A967" s="22" t="s">
        <v>664</v>
      </c>
      <c r="B967" s="18" t="s">
        <v>100</v>
      </c>
      <c r="C967" s="18" t="s">
        <v>18</v>
      </c>
      <c r="D967" s="21" t="s">
        <v>665</v>
      </c>
      <c r="E967" s="18"/>
      <c r="F967" s="19" t="n">
        <f aca="false">F968</f>
        <v>7813.3</v>
      </c>
    </row>
    <row r="968" customFormat="false" ht="30" hidden="false" customHeight="false" outlineLevel="0" collapsed="false">
      <c r="A968" s="22" t="s">
        <v>139</v>
      </c>
      <c r="B968" s="18" t="s">
        <v>100</v>
      </c>
      <c r="C968" s="18" t="s">
        <v>18</v>
      </c>
      <c r="D968" s="21" t="s">
        <v>665</v>
      </c>
      <c r="E968" s="18" t="s">
        <v>140</v>
      </c>
      <c r="F968" s="19" t="n">
        <f aca="false">F969</f>
        <v>7813.3</v>
      </c>
    </row>
    <row r="969" customFormat="false" ht="15" hidden="false" customHeight="false" outlineLevel="0" collapsed="false">
      <c r="A969" s="22" t="s">
        <v>141</v>
      </c>
      <c r="B969" s="18" t="s">
        <v>100</v>
      </c>
      <c r="C969" s="18" t="s">
        <v>18</v>
      </c>
      <c r="D969" s="21" t="s">
        <v>665</v>
      </c>
      <c r="E969" s="18" t="s">
        <v>142</v>
      </c>
      <c r="F969" s="19" t="n">
        <f aca="false">прил_5!G792</f>
        <v>7813.3</v>
      </c>
    </row>
    <row r="970" customFormat="false" ht="15" hidden="false" customHeight="false" outlineLevel="0" collapsed="false">
      <c r="A970" s="20" t="s">
        <v>83</v>
      </c>
      <c r="B970" s="18" t="s">
        <v>100</v>
      </c>
      <c r="C970" s="18" t="s">
        <v>18</v>
      </c>
      <c r="D970" s="21" t="s">
        <v>84</v>
      </c>
      <c r="E970" s="18"/>
      <c r="F970" s="19" t="n">
        <f aca="false">F971</f>
        <v>1192.2</v>
      </c>
    </row>
    <row r="971" customFormat="false" ht="15" hidden="false" customHeight="false" outlineLevel="0" collapsed="false">
      <c r="A971" s="20" t="s">
        <v>85</v>
      </c>
      <c r="B971" s="18" t="s">
        <v>100</v>
      </c>
      <c r="C971" s="18" t="s">
        <v>18</v>
      </c>
      <c r="D971" s="21" t="s">
        <v>86</v>
      </c>
      <c r="E971" s="18"/>
      <c r="F971" s="19" t="n">
        <f aca="false">F974+F972</f>
        <v>1192.2</v>
      </c>
    </row>
    <row r="972" customFormat="false" ht="30" hidden="false" customHeight="false" outlineLevel="0" collapsed="false">
      <c r="A972" s="22" t="s">
        <v>43</v>
      </c>
      <c r="B972" s="18" t="s">
        <v>100</v>
      </c>
      <c r="C972" s="18" t="s">
        <v>18</v>
      </c>
      <c r="D972" s="21" t="s">
        <v>86</v>
      </c>
      <c r="E972" s="18" t="s">
        <v>44</v>
      </c>
      <c r="F972" s="19" t="n">
        <f aca="false">F973</f>
        <v>244.3</v>
      </c>
    </row>
    <row r="973" customFormat="false" ht="30" hidden="false" customHeight="false" outlineLevel="0" collapsed="false">
      <c r="A973" s="22" t="s">
        <v>45</v>
      </c>
      <c r="B973" s="18" t="s">
        <v>100</v>
      </c>
      <c r="C973" s="18" t="s">
        <v>18</v>
      </c>
      <c r="D973" s="21" t="s">
        <v>86</v>
      </c>
      <c r="E973" s="18" t="s">
        <v>46</v>
      </c>
      <c r="F973" s="19" t="n">
        <f aca="false">прил_5!G796</f>
        <v>244.3</v>
      </c>
    </row>
    <row r="974" customFormat="false" ht="30" hidden="false" customHeight="false" outlineLevel="0" collapsed="false">
      <c r="A974" s="22" t="s">
        <v>396</v>
      </c>
      <c r="B974" s="18" t="s">
        <v>100</v>
      </c>
      <c r="C974" s="18" t="s">
        <v>18</v>
      </c>
      <c r="D974" s="21" t="s">
        <v>86</v>
      </c>
      <c r="E974" s="18" t="s">
        <v>397</v>
      </c>
      <c r="F974" s="19" t="n">
        <f aca="false">F975</f>
        <v>947.9</v>
      </c>
    </row>
    <row r="975" customFormat="false" ht="15" hidden="false" customHeight="false" outlineLevel="0" collapsed="false">
      <c r="A975" s="22" t="s">
        <v>398</v>
      </c>
      <c r="B975" s="18" t="s">
        <v>100</v>
      </c>
      <c r="C975" s="18" t="s">
        <v>18</v>
      </c>
      <c r="D975" s="21" t="s">
        <v>86</v>
      </c>
      <c r="E975" s="18" t="s">
        <v>399</v>
      </c>
      <c r="F975" s="19" t="n">
        <f aca="false">прил_5!G798</f>
        <v>947.9</v>
      </c>
    </row>
    <row r="976" customFormat="false" ht="15" hidden="false" customHeight="false" outlineLevel="0" collapsed="false">
      <c r="A976" s="22" t="s">
        <v>666</v>
      </c>
      <c r="B976" s="18" t="s">
        <v>100</v>
      </c>
      <c r="C976" s="18" t="s">
        <v>34</v>
      </c>
      <c r="D976" s="18"/>
      <c r="E976" s="18"/>
      <c r="F976" s="19" t="n">
        <f aca="false">F977+F983+F994+F1000</f>
        <v>61614.1</v>
      </c>
    </row>
    <row r="977" customFormat="false" ht="15" hidden="false" customHeight="false" outlineLevel="0" collapsed="false">
      <c r="A977" s="20" t="s">
        <v>656</v>
      </c>
      <c r="B977" s="18" t="s">
        <v>100</v>
      </c>
      <c r="C977" s="18" t="s">
        <v>34</v>
      </c>
      <c r="D977" s="21" t="s">
        <v>657</v>
      </c>
      <c r="E977" s="18"/>
      <c r="F977" s="19" t="n">
        <f aca="false">F978</f>
        <v>56909.8</v>
      </c>
    </row>
    <row r="978" customFormat="false" ht="15" hidden="false" customHeight="false" outlineLevel="0" collapsed="false">
      <c r="A978" s="20" t="s">
        <v>667</v>
      </c>
      <c r="B978" s="18" t="s">
        <v>100</v>
      </c>
      <c r="C978" s="18" t="s">
        <v>34</v>
      </c>
      <c r="D978" s="21" t="s">
        <v>668</v>
      </c>
      <c r="E978" s="18"/>
      <c r="F978" s="19" t="n">
        <f aca="false">F979</f>
        <v>56909.8</v>
      </c>
    </row>
    <row r="979" customFormat="false" ht="30" hidden="false" customHeight="false" outlineLevel="0" collapsed="false">
      <c r="A979" s="20" t="s">
        <v>669</v>
      </c>
      <c r="B979" s="18" t="s">
        <v>100</v>
      </c>
      <c r="C979" s="18" t="s">
        <v>34</v>
      </c>
      <c r="D979" s="21" t="s">
        <v>670</v>
      </c>
      <c r="E979" s="25"/>
      <c r="F979" s="19" t="n">
        <f aca="false">F980</f>
        <v>56909.8</v>
      </c>
    </row>
    <row r="980" customFormat="false" ht="45" hidden="false" customHeight="false" outlineLevel="0" collapsed="false">
      <c r="A980" s="23" t="s">
        <v>671</v>
      </c>
      <c r="B980" s="18" t="s">
        <v>100</v>
      </c>
      <c r="C980" s="18" t="s">
        <v>34</v>
      </c>
      <c r="D980" s="21" t="s">
        <v>672</v>
      </c>
      <c r="E980" s="25"/>
      <c r="F980" s="19" t="n">
        <f aca="false">F981</f>
        <v>56909.8</v>
      </c>
    </row>
    <row r="981" customFormat="false" ht="30" hidden="false" customHeight="false" outlineLevel="0" collapsed="false">
      <c r="A981" s="22" t="s">
        <v>139</v>
      </c>
      <c r="B981" s="18" t="s">
        <v>100</v>
      </c>
      <c r="C981" s="18" t="s">
        <v>34</v>
      </c>
      <c r="D981" s="21" t="s">
        <v>672</v>
      </c>
      <c r="E981" s="25" t="n">
        <v>600</v>
      </c>
      <c r="F981" s="19" t="n">
        <f aca="false">F982</f>
        <v>56909.8</v>
      </c>
    </row>
    <row r="982" customFormat="false" ht="15" hidden="false" customHeight="false" outlineLevel="0" collapsed="false">
      <c r="A982" s="22" t="s">
        <v>141</v>
      </c>
      <c r="B982" s="18" t="s">
        <v>100</v>
      </c>
      <c r="C982" s="18" t="s">
        <v>34</v>
      </c>
      <c r="D982" s="21" t="s">
        <v>672</v>
      </c>
      <c r="E982" s="25" t="n">
        <v>610</v>
      </c>
      <c r="F982" s="19" t="n">
        <f aca="false">прил_5!G805</f>
        <v>56909.8</v>
      </c>
    </row>
    <row r="983" customFormat="false" ht="30" hidden="false" customHeight="false" outlineLevel="0" collapsed="false">
      <c r="A983" s="20" t="s">
        <v>131</v>
      </c>
      <c r="B983" s="18" t="s">
        <v>100</v>
      </c>
      <c r="C983" s="18" t="s">
        <v>34</v>
      </c>
      <c r="D983" s="21" t="s">
        <v>132</v>
      </c>
      <c r="E983" s="18"/>
      <c r="F983" s="19" t="n">
        <f aca="false">F984+F989</f>
        <v>155</v>
      </c>
    </row>
    <row r="984" customFormat="false" ht="15" hidden="false" customHeight="false" outlineLevel="0" collapsed="false">
      <c r="A984" s="20" t="s">
        <v>256</v>
      </c>
      <c r="B984" s="18" t="s">
        <v>100</v>
      </c>
      <c r="C984" s="18" t="s">
        <v>34</v>
      </c>
      <c r="D984" s="21" t="s">
        <v>257</v>
      </c>
      <c r="E984" s="18"/>
      <c r="F984" s="19" t="n">
        <f aca="false">F985</f>
        <v>140</v>
      </c>
    </row>
    <row r="985" customFormat="false" ht="30" hidden="false" customHeight="false" outlineLevel="0" collapsed="false">
      <c r="A985" s="24" t="s">
        <v>258</v>
      </c>
      <c r="B985" s="18" t="s">
        <v>100</v>
      </c>
      <c r="C985" s="18" t="s">
        <v>34</v>
      </c>
      <c r="D985" s="21" t="s">
        <v>259</v>
      </c>
      <c r="E985" s="18"/>
      <c r="F985" s="19" t="n">
        <f aca="false">F986</f>
        <v>140</v>
      </c>
    </row>
    <row r="986" customFormat="false" ht="30" hidden="false" customHeight="false" outlineLevel="0" collapsed="false">
      <c r="A986" s="28" t="s">
        <v>260</v>
      </c>
      <c r="B986" s="18" t="s">
        <v>100</v>
      </c>
      <c r="C986" s="18" t="s">
        <v>34</v>
      </c>
      <c r="D986" s="21" t="s">
        <v>261</v>
      </c>
      <c r="E986" s="18"/>
      <c r="F986" s="19" t="n">
        <f aca="false">F987</f>
        <v>140</v>
      </c>
    </row>
    <row r="987" customFormat="false" ht="30" hidden="false" customHeight="false" outlineLevel="0" collapsed="false">
      <c r="A987" s="22" t="s">
        <v>139</v>
      </c>
      <c r="B987" s="18" t="s">
        <v>100</v>
      </c>
      <c r="C987" s="18" t="s">
        <v>34</v>
      </c>
      <c r="D987" s="21" t="s">
        <v>261</v>
      </c>
      <c r="E987" s="18" t="s">
        <v>140</v>
      </c>
      <c r="F987" s="19" t="n">
        <f aca="false">F988</f>
        <v>140</v>
      </c>
    </row>
    <row r="988" customFormat="false" ht="15" hidden="false" customHeight="false" outlineLevel="0" collapsed="false">
      <c r="A988" s="22" t="s">
        <v>141</v>
      </c>
      <c r="B988" s="18" t="s">
        <v>100</v>
      </c>
      <c r="C988" s="18" t="s">
        <v>34</v>
      </c>
      <c r="D988" s="21" t="s">
        <v>261</v>
      </c>
      <c r="E988" s="18" t="s">
        <v>142</v>
      </c>
      <c r="F988" s="19" t="n">
        <f aca="false">прил_5!G811</f>
        <v>140</v>
      </c>
    </row>
    <row r="989" customFormat="false" ht="30" hidden="false" customHeight="false" outlineLevel="0" collapsed="false">
      <c r="A989" s="20" t="s">
        <v>219</v>
      </c>
      <c r="B989" s="18" t="s">
        <v>100</v>
      </c>
      <c r="C989" s="18" t="s">
        <v>34</v>
      </c>
      <c r="D989" s="21" t="s">
        <v>220</v>
      </c>
      <c r="E989" s="18"/>
      <c r="F989" s="19" t="n">
        <f aca="false">F990</f>
        <v>15</v>
      </c>
    </row>
    <row r="990" customFormat="false" ht="60" hidden="false" customHeight="false" outlineLevel="0" collapsed="false">
      <c r="A990" s="24" t="s">
        <v>221</v>
      </c>
      <c r="B990" s="18" t="s">
        <v>100</v>
      </c>
      <c r="C990" s="18" t="s">
        <v>34</v>
      </c>
      <c r="D990" s="21" t="s">
        <v>222</v>
      </c>
      <c r="E990" s="18"/>
      <c r="F990" s="19" t="n">
        <f aca="false">F991</f>
        <v>15</v>
      </c>
    </row>
    <row r="991" customFormat="false" ht="45" hidden="false" customHeight="false" outlineLevel="0" collapsed="false">
      <c r="A991" s="24" t="s">
        <v>223</v>
      </c>
      <c r="B991" s="18" t="s">
        <v>100</v>
      </c>
      <c r="C991" s="18" t="s">
        <v>34</v>
      </c>
      <c r="D991" s="21" t="s">
        <v>224</v>
      </c>
      <c r="E991" s="18"/>
      <c r="F991" s="19" t="n">
        <f aca="false">F992</f>
        <v>15</v>
      </c>
    </row>
    <row r="992" customFormat="false" ht="30" hidden="false" customHeight="false" outlineLevel="0" collapsed="false">
      <c r="A992" s="22" t="s">
        <v>139</v>
      </c>
      <c r="B992" s="18" t="s">
        <v>100</v>
      </c>
      <c r="C992" s="18" t="s">
        <v>34</v>
      </c>
      <c r="D992" s="21" t="s">
        <v>224</v>
      </c>
      <c r="E992" s="18" t="s">
        <v>140</v>
      </c>
      <c r="F992" s="19" t="n">
        <f aca="false">F993</f>
        <v>15</v>
      </c>
    </row>
    <row r="993" customFormat="false" ht="15" hidden="false" customHeight="false" outlineLevel="0" collapsed="false">
      <c r="A993" s="22" t="s">
        <v>141</v>
      </c>
      <c r="B993" s="18" t="s">
        <v>100</v>
      </c>
      <c r="C993" s="18" t="s">
        <v>34</v>
      </c>
      <c r="D993" s="21" t="s">
        <v>224</v>
      </c>
      <c r="E993" s="18" t="s">
        <v>142</v>
      </c>
      <c r="F993" s="19" t="n">
        <f aca="false">прил_5!G816</f>
        <v>15</v>
      </c>
    </row>
    <row r="994" customFormat="false" ht="15" hidden="false" customHeight="false" outlineLevel="0" collapsed="false">
      <c r="A994" s="20" t="s">
        <v>57</v>
      </c>
      <c r="B994" s="18" t="s">
        <v>100</v>
      </c>
      <c r="C994" s="18" t="s">
        <v>34</v>
      </c>
      <c r="D994" s="21" t="s">
        <v>58</v>
      </c>
      <c r="E994" s="18"/>
      <c r="F994" s="19" t="n">
        <f aca="false">F995</f>
        <v>4157</v>
      </c>
    </row>
    <row r="995" customFormat="false" ht="15" hidden="false" customHeight="false" outlineLevel="0" collapsed="false">
      <c r="A995" s="20" t="s">
        <v>59</v>
      </c>
      <c r="B995" s="18" t="s">
        <v>100</v>
      </c>
      <c r="C995" s="18" t="s">
        <v>34</v>
      </c>
      <c r="D995" s="21" t="s">
        <v>60</v>
      </c>
      <c r="E995" s="18"/>
      <c r="F995" s="19" t="n">
        <f aca="false">F996</f>
        <v>4157</v>
      </c>
    </row>
    <row r="996" customFormat="false" ht="45" hidden="false" customHeight="false" outlineLevel="0" collapsed="false">
      <c r="A996" s="24" t="s">
        <v>61</v>
      </c>
      <c r="B996" s="18" t="s">
        <v>100</v>
      </c>
      <c r="C996" s="18" t="s">
        <v>34</v>
      </c>
      <c r="D996" s="21" t="s">
        <v>62</v>
      </c>
      <c r="E996" s="18"/>
      <c r="F996" s="19" t="n">
        <f aca="false">F997</f>
        <v>4157</v>
      </c>
    </row>
    <row r="997" customFormat="false" ht="75" hidden="false" customHeight="false" outlineLevel="0" collapsed="false">
      <c r="A997" s="24" t="s">
        <v>63</v>
      </c>
      <c r="B997" s="18" t="s">
        <v>100</v>
      </c>
      <c r="C997" s="18" t="s">
        <v>34</v>
      </c>
      <c r="D997" s="21" t="s">
        <v>64</v>
      </c>
      <c r="E997" s="18"/>
      <c r="F997" s="19" t="n">
        <f aca="false">F998</f>
        <v>4157</v>
      </c>
    </row>
    <row r="998" customFormat="false" ht="30" hidden="false" customHeight="false" outlineLevel="0" collapsed="false">
      <c r="A998" s="22" t="s">
        <v>43</v>
      </c>
      <c r="B998" s="18" t="s">
        <v>100</v>
      </c>
      <c r="C998" s="18" t="s">
        <v>34</v>
      </c>
      <c r="D998" s="21" t="s">
        <v>64</v>
      </c>
      <c r="E998" s="18" t="s">
        <v>44</v>
      </c>
      <c r="F998" s="19" t="n">
        <f aca="false">F999</f>
        <v>4157</v>
      </c>
    </row>
    <row r="999" customFormat="false" ht="30" hidden="false" customHeight="false" outlineLevel="0" collapsed="false">
      <c r="A999" s="22" t="s">
        <v>45</v>
      </c>
      <c r="B999" s="18" t="s">
        <v>100</v>
      </c>
      <c r="C999" s="18" t="s">
        <v>34</v>
      </c>
      <c r="D999" s="21" t="s">
        <v>64</v>
      </c>
      <c r="E999" s="18" t="s">
        <v>46</v>
      </c>
      <c r="F999" s="19" t="n">
        <f aca="false">прил_5!G822</f>
        <v>4157</v>
      </c>
    </row>
    <row r="1000" customFormat="false" ht="15" hidden="false" customHeight="false" outlineLevel="0" collapsed="false">
      <c r="A1000" s="20" t="s">
        <v>83</v>
      </c>
      <c r="B1000" s="18" t="s">
        <v>100</v>
      </c>
      <c r="C1000" s="18" t="s">
        <v>34</v>
      </c>
      <c r="D1000" s="21" t="s">
        <v>84</v>
      </c>
      <c r="E1000" s="18"/>
      <c r="F1000" s="19" t="n">
        <f aca="false">F1001</f>
        <v>392.3</v>
      </c>
    </row>
    <row r="1001" customFormat="false" ht="15" hidden="false" customHeight="false" outlineLevel="0" collapsed="false">
      <c r="A1001" s="20" t="s">
        <v>85</v>
      </c>
      <c r="B1001" s="18" t="s">
        <v>100</v>
      </c>
      <c r="C1001" s="18" t="s">
        <v>34</v>
      </c>
      <c r="D1001" s="21" t="s">
        <v>86</v>
      </c>
      <c r="E1001" s="18"/>
      <c r="F1001" s="19" t="n">
        <f aca="false">F1002</f>
        <v>392.3</v>
      </c>
    </row>
    <row r="1002" customFormat="false" ht="30" hidden="false" customHeight="false" outlineLevel="0" collapsed="false">
      <c r="A1002" s="22" t="s">
        <v>139</v>
      </c>
      <c r="B1002" s="18" t="s">
        <v>100</v>
      </c>
      <c r="C1002" s="18" t="s">
        <v>34</v>
      </c>
      <c r="D1002" s="21" t="s">
        <v>86</v>
      </c>
      <c r="E1002" s="18" t="s">
        <v>140</v>
      </c>
      <c r="F1002" s="19" t="n">
        <f aca="false">F1003</f>
        <v>392.3</v>
      </c>
    </row>
    <row r="1003" customFormat="false" ht="15" hidden="false" customHeight="false" outlineLevel="0" collapsed="false">
      <c r="A1003" s="22" t="s">
        <v>141</v>
      </c>
      <c r="B1003" s="18" t="s">
        <v>100</v>
      </c>
      <c r="C1003" s="18" t="s">
        <v>34</v>
      </c>
      <c r="D1003" s="21" t="s">
        <v>86</v>
      </c>
      <c r="E1003" s="18" t="s">
        <v>142</v>
      </c>
      <c r="F1003" s="19" t="n">
        <f aca="false">прил_5!G826</f>
        <v>392.3</v>
      </c>
    </row>
    <row r="1004" customFormat="false" ht="15" hidden="false" customHeight="false" outlineLevel="0" collapsed="false">
      <c r="A1004" s="22" t="s">
        <v>673</v>
      </c>
      <c r="B1004" s="18" t="s">
        <v>343</v>
      </c>
      <c r="C1004" s="18"/>
      <c r="D1004" s="21"/>
      <c r="E1004" s="18"/>
      <c r="F1004" s="19" t="n">
        <f aca="false">F1005</f>
        <v>1812.3</v>
      </c>
    </row>
    <row r="1005" customFormat="false" ht="15" hidden="false" customHeight="false" outlineLevel="0" collapsed="false">
      <c r="A1005" s="22" t="s">
        <v>674</v>
      </c>
      <c r="B1005" s="18" t="s">
        <v>343</v>
      </c>
      <c r="C1005" s="18" t="s">
        <v>48</v>
      </c>
      <c r="D1005" s="21"/>
      <c r="E1005" s="18"/>
      <c r="F1005" s="19" t="n">
        <f aca="false">F1006</f>
        <v>1812.3</v>
      </c>
    </row>
    <row r="1006" customFormat="false" ht="15" hidden="false" customHeight="false" outlineLevel="0" collapsed="false">
      <c r="A1006" s="20" t="s">
        <v>83</v>
      </c>
      <c r="B1006" s="18" t="s">
        <v>343</v>
      </c>
      <c r="C1006" s="18" t="s">
        <v>48</v>
      </c>
      <c r="D1006" s="21" t="s">
        <v>84</v>
      </c>
      <c r="E1006" s="18"/>
      <c r="F1006" s="19" t="n">
        <f aca="false">F1007</f>
        <v>1812.3</v>
      </c>
    </row>
    <row r="1007" customFormat="false" ht="15" hidden="false" customHeight="false" outlineLevel="0" collapsed="false">
      <c r="A1007" s="20" t="s">
        <v>85</v>
      </c>
      <c r="B1007" s="18" t="s">
        <v>343</v>
      </c>
      <c r="C1007" s="18" t="s">
        <v>48</v>
      </c>
      <c r="D1007" s="21" t="s">
        <v>86</v>
      </c>
      <c r="E1007" s="18"/>
      <c r="F1007" s="19" t="n">
        <f aca="false">F1008</f>
        <v>1812.3</v>
      </c>
    </row>
    <row r="1008" customFormat="false" ht="30" hidden="false" customHeight="false" outlineLevel="0" collapsed="false">
      <c r="A1008" s="22" t="s">
        <v>43</v>
      </c>
      <c r="B1008" s="18" t="s">
        <v>343</v>
      </c>
      <c r="C1008" s="18" t="s">
        <v>48</v>
      </c>
      <c r="D1008" s="21" t="s">
        <v>86</v>
      </c>
      <c r="E1008" s="18" t="s">
        <v>44</v>
      </c>
      <c r="F1008" s="19" t="n">
        <f aca="false">F1009</f>
        <v>1812.3</v>
      </c>
    </row>
    <row r="1009" customFormat="false" ht="30" hidden="false" customHeight="false" outlineLevel="0" collapsed="false">
      <c r="A1009" s="22" t="s">
        <v>45</v>
      </c>
      <c r="B1009" s="18" t="s">
        <v>343</v>
      </c>
      <c r="C1009" s="18" t="s">
        <v>48</v>
      </c>
      <c r="D1009" s="21" t="s">
        <v>86</v>
      </c>
      <c r="E1009" s="18" t="s">
        <v>46</v>
      </c>
      <c r="F1009" s="19" t="n">
        <f aca="false">прил_5!G832</f>
        <v>1812.3</v>
      </c>
    </row>
    <row r="1010" customFormat="false" ht="15.6" hidden="false" customHeight="false" outlineLevel="0" collapsed="false">
      <c r="A1010" s="14" t="s">
        <v>675</v>
      </c>
      <c r="B1010" s="15" t="s">
        <v>106</v>
      </c>
      <c r="C1010" s="15"/>
      <c r="D1010" s="48"/>
      <c r="E1010" s="48"/>
      <c r="F1010" s="16" t="n">
        <f aca="false">F1011</f>
        <v>22115.4</v>
      </c>
    </row>
    <row r="1011" customFormat="false" ht="30" hidden="false" customHeight="false" outlineLevel="0" collapsed="false">
      <c r="A1011" s="17" t="s">
        <v>676</v>
      </c>
      <c r="B1011" s="18" t="s">
        <v>106</v>
      </c>
      <c r="C1011" s="18" t="s">
        <v>18</v>
      </c>
      <c r="D1011" s="50"/>
      <c r="E1011" s="50"/>
      <c r="F1011" s="19" t="n">
        <f aca="false">F1012</f>
        <v>22115.4</v>
      </c>
    </row>
    <row r="1012" customFormat="false" ht="30" hidden="false" customHeight="false" outlineLevel="0" collapsed="false">
      <c r="A1012" s="20" t="s">
        <v>21</v>
      </c>
      <c r="B1012" s="18" t="s">
        <v>106</v>
      </c>
      <c r="C1012" s="18" t="s">
        <v>18</v>
      </c>
      <c r="D1012" s="18" t="s">
        <v>22</v>
      </c>
      <c r="E1012" s="50"/>
      <c r="F1012" s="19" t="n">
        <f aca="false">F1013</f>
        <v>22115.4</v>
      </c>
    </row>
    <row r="1013" customFormat="false" ht="15" hidden="false" customHeight="false" outlineLevel="0" collapsed="false">
      <c r="A1013" s="20" t="s">
        <v>677</v>
      </c>
      <c r="B1013" s="18" t="s">
        <v>106</v>
      </c>
      <c r="C1013" s="18" t="s">
        <v>18</v>
      </c>
      <c r="D1013" s="18" t="s">
        <v>678</v>
      </c>
      <c r="E1013" s="18"/>
      <c r="F1013" s="19" t="n">
        <f aca="false">F1014</f>
        <v>22115.4</v>
      </c>
    </row>
    <row r="1014" customFormat="false" ht="15" hidden="false" customHeight="false" outlineLevel="0" collapsed="false">
      <c r="A1014" s="24" t="s">
        <v>679</v>
      </c>
      <c r="B1014" s="18" t="s">
        <v>106</v>
      </c>
      <c r="C1014" s="18" t="s">
        <v>18</v>
      </c>
      <c r="D1014" s="18" t="s">
        <v>680</v>
      </c>
      <c r="E1014" s="18"/>
      <c r="F1014" s="19" t="n">
        <f aca="false">F1015</f>
        <v>22115.4</v>
      </c>
    </row>
    <row r="1015" customFormat="false" ht="15" hidden="false" customHeight="false" outlineLevel="0" collapsed="false">
      <c r="A1015" s="20" t="s">
        <v>681</v>
      </c>
      <c r="B1015" s="18" t="s">
        <v>106</v>
      </c>
      <c r="C1015" s="18" t="s">
        <v>18</v>
      </c>
      <c r="D1015" s="21" t="s">
        <v>682</v>
      </c>
      <c r="E1015" s="18"/>
      <c r="F1015" s="19" t="n">
        <f aca="false">F1016</f>
        <v>22115.4</v>
      </c>
    </row>
    <row r="1016" customFormat="false" ht="15" hidden="false" customHeight="false" outlineLevel="0" collapsed="false">
      <c r="A1016" s="17" t="s">
        <v>675</v>
      </c>
      <c r="B1016" s="18" t="s">
        <v>106</v>
      </c>
      <c r="C1016" s="18" t="s">
        <v>18</v>
      </c>
      <c r="D1016" s="21" t="s">
        <v>682</v>
      </c>
      <c r="E1016" s="18" t="s">
        <v>683</v>
      </c>
      <c r="F1016" s="19" t="n">
        <f aca="false">F1017</f>
        <v>22115.4</v>
      </c>
    </row>
    <row r="1017" customFormat="false" ht="15" hidden="false" customHeight="false" outlineLevel="0" collapsed="false">
      <c r="A1017" s="17" t="s">
        <v>684</v>
      </c>
      <c r="B1017" s="18" t="s">
        <v>106</v>
      </c>
      <c r="C1017" s="18" t="s">
        <v>18</v>
      </c>
      <c r="D1017" s="21" t="s">
        <v>682</v>
      </c>
      <c r="E1017" s="18" t="s">
        <v>685</v>
      </c>
      <c r="F1017" s="19" t="n">
        <f aca="false">прил_5!G840</f>
        <v>22115.4</v>
      </c>
    </row>
    <row r="1018" customFormat="false" ht="15.6" hidden="false" customHeight="false" outlineLevel="0" collapsed="false">
      <c r="A1018" s="55" t="s">
        <v>686</v>
      </c>
      <c r="B1018" s="56"/>
      <c r="C1018" s="15"/>
      <c r="D1018" s="56"/>
      <c r="E1018" s="56"/>
      <c r="F1018" s="49" t="n">
        <f aca="false">F27+F217+F233+F312+F454+F580+F610+F828+F894+F957+F1010+F1004</f>
        <v>2894435.65</v>
      </c>
    </row>
  </sheetData>
  <mergeCells count="20">
    <mergeCell ref="B3:F3"/>
    <mergeCell ref="B4:F4"/>
    <mergeCell ref="B5:F5"/>
    <mergeCell ref="B6:F6"/>
    <mergeCell ref="A7:F7"/>
    <mergeCell ref="B8:F8"/>
    <mergeCell ref="B13:F13"/>
    <mergeCell ref="A14:F14"/>
    <mergeCell ref="B15:F15"/>
    <mergeCell ref="B16:F16"/>
    <mergeCell ref="B17:F17"/>
    <mergeCell ref="A19:F19"/>
    <mergeCell ref="A20:F20"/>
    <mergeCell ref="A21:F21"/>
    <mergeCell ref="A24:A26"/>
    <mergeCell ref="B24:B26"/>
    <mergeCell ref="C24:C26"/>
    <mergeCell ref="D24:D26"/>
    <mergeCell ref="E24:E26"/>
    <mergeCell ref="F25:F26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G1070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14" activeCellId="0" sqref="B14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6.89"/>
    <col collapsed="false" customWidth="true" hidden="false" outlineLevel="0" max="6" min="6" style="1" width="7.67"/>
    <col collapsed="false" customWidth="true" hidden="false" outlineLevel="0" max="7" min="7" style="1" width="18.11"/>
    <col collapsed="false" customWidth="true" hidden="false" outlineLevel="0" max="221" min="8" style="1" width="9.33"/>
    <col collapsed="false" customWidth="true" hidden="false" outlineLevel="0" max="222" min="222" style="1" width="53.99"/>
    <col collapsed="false" customWidth="true" hidden="false" outlineLevel="0" max="223" min="223" style="1" width="9.66"/>
    <col collapsed="false" customWidth="true" hidden="false" outlineLevel="0" max="224" min="224" style="1" width="8.67"/>
    <col collapsed="false" customWidth="true" hidden="false" outlineLevel="0" max="225" min="225" style="1" width="8.44"/>
    <col collapsed="false" customWidth="true" hidden="false" outlineLevel="0" max="226" min="226" style="1" width="16.89"/>
    <col collapsed="false" customWidth="true" hidden="false" outlineLevel="0" max="227" min="227" style="1" width="7.67"/>
    <col collapsed="false" customWidth="true" hidden="false" outlineLevel="0" max="228" min="228" style="1" width="18.11"/>
    <col collapsed="false" customWidth="true" hidden="false" outlineLevel="0" max="477" min="229" style="1" width="9.33"/>
    <col collapsed="false" customWidth="true" hidden="false" outlineLevel="0" max="478" min="478" style="1" width="53.99"/>
    <col collapsed="false" customWidth="true" hidden="false" outlineLevel="0" max="479" min="479" style="1" width="9.66"/>
    <col collapsed="false" customWidth="true" hidden="false" outlineLevel="0" max="480" min="480" style="1" width="8.67"/>
    <col collapsed="false" customWidth="true" hidden="false" outlineLevel="0" max="481" min="481" style="1" width="8.44"/>
    <col collapsed="false" customWidth="true" hidden="false" outlineLevel="0" max="482" min="482" style="1" width="16.89"/>
    <col collapsed="false" customWidth="true" hidden="false" outlineLevel="0" max="483" min="483" style="1" width="7.67"/>
    <col collapsed="false" customWidth="true" hidden="false" outlineLevel="0" max="484" min="484" style="1" width="18.11"/>
    <col collapsed="false" customWidth="true" hidden="false" outlineLevel="0" max="733" min="485" style="1" width="9.33"/>
    <col collapsed="false" customWidth="true" hidden="false" outlineLevel="0" max="734" min="734" style="1" width="53.99"/>
    <col collapsed="false" customWidth="true" hidden="false" outlineLevel="0" max="735" min="735" style="1" width="9.66"/>
    <col collapsed="false" customWidth="true" hidden="false" outlineLevel="0" max="736" min="736" style="1" width="8.67"/>
    <col collapsed="false" customWidth="true" hidden="false" outlineLevel="0" max="737" min="737" style="1" width="8.44"/>
    <col collapsed="false" customWidth="true" hidden="false" outlineLevel="0" max="738" min="738" style="1" width="16.89"/>
    <col collapsed="false" customWidth="true" hidden="false" outlineLevel="0" max="739" min="739" style="1" width="7.67"/>
    <col collapsed="false" customWidth="true" hidden="false" outlineLevel="0" max="740" min="740" style="1" width="18.11"/>
    <col collapsed="false" customWidth="true" hidden="false" outlineLevel="0" max="989" min="741" style="1" width="9.33"/>
    <col collapsed="false" customWidth="true" hidden="false" outlineLevel="0" max="990" min="990" style="1" width="53.99"/>
    <col collapsed="false" customWidth="true" hidden="false" outlineLevel="0" max="991" min="991" style="1" width="9.66"/>
    <col collapsed="false" customWidth="true" hidden="false" outlineLevel="0" max="992" min="992" style="1" width="8.67"/>
    <col collapsed="false" customWidth="true" hidden="false" outlineLevel="0" max="993" min="993" style="1" width="8.44"/>
    <col collapsed="false" customWidth="true" hidden="false" outlineLevel="0" max="994" min="994" style="1" width="16.89"/>
    <col collapsed="false" customWidth="true" hidden="false" outlineLevel="0" max="995" min="995" style="1" width="7.67"/>
    <col collapsed="false" customWidth="true" hidden="false" outlineLevel="0" max="996" min="996" style="1" width="18.11"/>
    <col collapsed="false" customWidth="true" hidden="false" outlineLevel="0" max="1025" min="997" style="1" width="9.33"/>
  </cols>
  <sheetData>
    <row r="4" customFormat="false" ht="15" hidden="false" customHeight="false" outlineLevel="0" collapsed="false">
      <c r="A4" s="2"/>
      <c r="B4" s="3" t="s">
        <v>687</v>
      </c>
      <c r="C4" s="3"/>
      <c r="D4" s="3"/>
      <c r="E4" s="3"/>
      <c r="F4" s="3"/>
      <c r="G4" s="3"/>
    </row>
    <row r="5" customFormat="false" ht="15" hidden="false" customHeight="false" outlineLevel="0" collapsed="false">
      <c r="A5" s="2"/>
      <c r="B5" s="3" t="s">
        <v>688</v>
      </c>
      <c r="C5" s="3"/>
      <c r="D5" s="3"/>
      <c r="E5" s="3"/>
      <c r="F5" s="3"/>
      <c r="G5" s="3"/>
    </row>
    <row r="6" customFormat="false" ht="15.6" hidden="false" customHeight="false" outlineLevel="0" collapsed="false">
      <c r="A6" s="2"/>
      <c r="B6" s="57"/>
      <c r="C6" s="3" t="s">
        <v>689</v>
      </c>
      <c r="D6" s="3"/>
      <c r="E6" s="3"/>
      <c r="F6" s="3"/>
      <c r="G6" s="3"/>
    </row>
    <row r="7" customFormat="false" ht="15" hidden="false" customHeight="false" outlineLevel="0" collapsed="false">
      <c r="A7" s="2"/>
      <c r="B7" s="57" t="s">
        <v>690</v>
      </c>
      <c r="C7" s="57"/>
      <c r="D7" s="57"/>
      <c r="E7" s="57"/>
      <c r="F7" s="57"/>
      <c r="G7" s="57"/>
    </row>
    <row r="8" customFormat="false" ht="15.6" hidden="false" customHeight="false" outlineLevel="0" collapsed="false">
      <c r="A8" s="2"/>
      <c r="B8" s="3" t="s">
        <v>3</v>
      </c>
      <c r="C8" s="3"/>
      <c r="D8" s="3"/>
      <c r="E8" s="3"/>
      <c r="F8" s="3"/>
      <c r="G8" s="3"/>
    </row>
    <row r="9" customFormat="false" ht="15.6" hidden="false" customHeight="false" outlineLevel="0" collapsed="false">
      <c r="A9" s="5" t="s">
        <v>691</v>
      </c>
      <c r="B9" s="5"/>
      <c r="C9" s="5"/>
      <c r="D9" s="5"/>
      <c r="E9" s="5"/>
      <c r="F9" s="5"/>
      <c r="G9" s="5"/>
    </row>
    <row r="10" customFormat="false" ht="15" hidden="false" customHeight="true" outlineLevel="0" collapsed="false">
      <c r="A10" s="2"/>
      <c r="B10" s="6" t="s">
        <v>5</v>
      </c>
      <c r="C10" s="6"/>
      <c r="D10" s="6"/>
      <c r="E10" s="6"/>
      <c r="F10" s="6"/>
      <c r="G10" s="6"/>
    </row>
    <row r="13" customFormat="false" ht="15" hidden="false" customHeight="false" outlineLevel="0" collapsed="false">
      <c r="B13" s="57" t="s">
        <v>692</v>
      </c>
      <c r="C13" s="57"/>
      <c r="D13" s="57"/>
      <c r="E13" s="57"/>
      <c r="F13" s="57"/>
      <c r="G13" s="57"/>
    </row>
    <row r="14" customFormat="false" ht="15" hidden="false" customHeight="false" outlineLevel="0" collapsed="false">
      <c r="B14" s="57" t="s">
        <v>693</v>
      </c>
      <c r="C14" s="57"/>
      <c r="D14" s="57"/>
      <c r="E14" s="57"/>
      <c r="F14" s="57"/>
      <c r="G14" s="57"/>
    </row>
    <row r="15" customFormat="false" ht="15" hidden="false" customHeight="false" outlineLevel="0" collapsed="false">
      <c r="B15" s="57" t="s">
        <v>694</v>
      </c>
      <c r="C15" s="57"/>
      <c r="D15" s="57"/>
      <c r="E15" s="57"/>
      <c r="F15" s="57"/>
      <c r="G15" s="57"/>
    </row>
    <row r="16" customFormat="false" ht="15" hidden="false" customHeight="false" outlineLevel="0" collapsed="false">
      <c r="B16" s="3" t="s">
        <v>695</v>
      </c>
      <c r="C16" s="3"/>
      <c r="D16" s="3"/>
      <c r="E16" s="3"/>
      <c r="F16" s="3"/>
      <c r="G16" s="3"/>
    </row>
    <row r="17" customFormat="false" ht="19.5" hidden="false" customHeight="true" outlineLevel="0" collapsed="false">
      <c r="A17" s="6"/>
      <c r="B17" s="6" t="s">
        <v>5</v>
      </c>
      <c r="C17" s="6"/>
      <c r="D17" s="6"/>
      <c r="E17" s="6"/>
      <c r="F17" s="6"/>
      <c r="G17" s="6"/>
    </row>
    <row r="18" customFormat="false" ht="19.5" hidden="false" customHeight="true" outlineLevel="0" collapsed="false">
      <c r="A18" s="6"/>
      <c r="B18" s="6"/>
      <c r="C18" s="6"/>
      <c r="D18" s="6"/>
      <c r="E18" s="6"/>
      <c r="F18" s="6"/>
      <c r="G18" s="6"/>
    </row>
    <row r="19" customFormat="false" ht="55.2" hidden="false" customHeight="true" outlineLevel="0" collapsed="false">
      <c r="A19" s="58" t="s">
        <v>696</v>
      </c>
      <c r="B19" s="58"/>
      <c r="C19" s="58"/>
      <c r="D19" s="58"/>
      <c r="E19" s="58"/>
      <c r="F19" s="58"/>
      <c r="G19" s="58"/>
    </row>
    <row r="20" customFormat="false" ht="22.35" hidden="false" customHeight="true" outlineLevel="0" collapsed="false">
      <c r="A20" s="59"/>
      <c r="B20" s="59"/>
      <c r="C20" s="59"/>
      <c r="D20" s="59"/>
      <c r="E20" s="59"/>
      <c r="F20" s="59"/>
      <c r="G20" s="10"/>
    </row>
    <row r="21" customFormat="false" ht="22.35" hidden="false" customHeight="true" outlineLevel="0" collapsed="false">
      <c r="A21" s="59"/>
      <c r="B21" s="59"/>
      <c r="C21" s="59"/>
      <c r="D21" s="59"/>
      <c r="E21" s="59"/>
      <c r="F21" s="59"/>
      <c r="G21" s="10"/>
    </row>
    <row r="22" customFormat="false" ht="22.35" hidden="false" customHeight="true" outlineLevel="0" collapsed="false">
      <c r="A22" s="60" t="s">
        <v>11</v>
      </c>
      <c r="B22" s="60" t="s">
        <v>697</v>
      </c>
      <c r="C22" s="60" t="s">
        <v>12</v>
      </c>
      <c r="D22" s="60" t="s">
        <v>13</v>
      </c>
      <c r="E22" s="60" t="s">
        <v>698</v>
      </c>
      <c r="F22" s="60" t="s">
        <v>15</v>
      </c>
      <c r="G22" s="12" t="s">
        <v>16</v>
      </c>
    </row>
    <row r="23" customFormat="false" ht="15" hidden="false" customHeight="true" outlineLevel="0" collapsed="false">
      <c r="A23" s="60"/>
      <c r="B23" s="60"/>
      <c r="C23" s="60"/>
      <c r="D23" s="60"/>
      <c r="E23" s="60"/>
      <c r="F23" s="60"/>
      <c r="G23" s="61" t="n">
        <v>2020</v>
      </c>
    </row>
    <row r="24" customFormat="false" ht="15" hidden="false" customHeight="true" outlineLevel="0" collapsed="false">
      <c r="A24" s="60"/>
      <c r="B24" s="60"/>
      <c r="C24" s="60"/>
      <c r="D24" s="60"/>
      <c r="E24" s="60"/>
      <c r="F24" s="60"/>
      <c r="G24" s="61"/>
    </row>
    <row r="25" customFormat="false" ht="15.6" hidden="false" customHeight="false" outlineLevel="0" collapsed="false">
      <c r="A25" s="14" t="s">
        <v>699</v>
      </c>
      <c r="B25" s="15" t="s">
        <v>124</v>
      </c>
      <c r="C25" s="15"/>
      <c r="D25" s="15"/>
      <c r="E25" s="15"/>
      <c r="F25" s="15"/>
      <c r="G25" s="16" t="n">
        <f aca="false">G26</f>
        <v>6613.85</v>
      </c>
    </row>
    <row r="26" customFormat="false" ht="15" hidden="false" customHeight="false" outlineLevel="0" collapsed="false">
      <c r="A26" s="17" t="s">
        <v>17</v>
      </c>
      <c r="B26" s="18" t="s">
        <v>124</v>
      </c>
      <c r="C26" s="18" t="s">
        <v>18</v>
      </c>
      <c r="D26" s="60"/>
      <c r="E26" s="60"/>
      <c r="F26" s="60"/>
      <c r="G26" s="19" t="n">
        <f aca="false">G27</f>
        <v>6613.85</v>
      </c>
    </row>
    <row r="27" customFormat="false" ht="60" hidden="false" customHeight="false" outlineLevel="0" collapsed="false">
      <c r="A27" s="17" t="s">
        <v>33</v>
      </c>
      <c r="B27" s="18" t="s">
        <v>124</v>
      </c>
      <c r="C27" s="18" t="s">
        <v>18</v>
      </c>
      <c r="D27" s="18" t="s">
        <v>34</v>
      </c>
      <c r="E27" s="18"/>
      <c r="F27" s="18"/>
      <c r="G27" s="19" t="n">
        <f aca="false">G28</f>
        <v>6613.85</v>
      </c>
    </row>
    <row r="28" customFormat="false" ht="45" hidden="false" customHeight="false" outlineLevel="0" collapsed="false">
      <c r="A28" s="20" t="s">
        <v>35</v>
      </c>
      <c r="B28" s="18" t="s">
        <v>124</v>
      </c>
      <c r="C28" s="18" t="s">
        <v>18</v>
      </c>
      <c r="D28" s="18" t="s">
        <v>34</v>
      </c>
      <c r="E28" s="21" t="s">
        <v>36</v>
      </c>
      <c r="F28" s="18"/>
      <c r="G28" s="19" t="n">
        <f aca="false">G29+G32+G35</f>
        <v>6613.85</v>
      </c>
    </row>
    <row r="29" customFormat="false" ht="30" hidden="false" customHeight="false" outlineLevel="0" collapsed="false">
      <c r="A29" s="23" t="s">
        <v>37</v>
      </c>
      <c r="B29" s="18" t="s">
        <v>124</v>
      </c>
      <c r="C29" s="18" t="s">
        <v>18</v>
      </c>
      <c r="D29" s="18" t="s">
        <v>34</v>
      </c>
      <c r="E29" s="21" t="s">
        <v>38</v>
      </c>
      <c r="F29" s="18"/>
      <c r="G29" s="19" t="n">
        <f aca="false">G30</f>
        <v>2314.15</v>
      </c>
    </row>
    <row r="30" customFormat="false" ht="75" hidden="false" customHeight="false" outlineLevel="0" collapsed="false">
      <c r="A30" s="22" t="s">
        <v>29</v>
      </c>
      <c r="B30" s="18" t="s">
        <v>124</v>
      </c>
      <c r="C30" s="18" t="s">
        <v>18</v>
      </c>
      <c r="D30" s="18" t="s">
        <v>34</v>
      </c>
      <c r="E30" s="21" t="s">
        <v>38</v>
      </c>
      <c r="F30" s="18" t="s">
        <v>30</v>
      </c>
      <c r="G30" s="19" t="n">
        <f aca="false">G31</f>
        <v>2314.15</v>
      </c>
    </row>
    <row r="31" customFormat="false" ht="30" hidden="false" customHeight="false" outlineLevel="0" collapsed="false">
      <c r="A31" s="22" t="s">
        <v>31</v>
      </c>
      <c r="B31" s="18" t="s">
        <v>124</v>
      </c>
      <c r="C31" s="18" t="s">
        <v>18</v>
      </c>
      <c r="D31" s="18" t="s">
        <v>34</v>
      </c>
      <c r="E31" s="21" t="s">
        <v>38</v>
      </c>
      <c r="F31" s="18" t="s">
        <v>32</v>
      </c>
      <c r="G31" s="19" t="n">
        <v>2314.15</v>
      </c>
    </row>
    <row r="32" customFormat="false" ht="30" hidden="false" customHeight="false" outlineLevel="0" collapsed="false">
      <c r="A32" s="23" t="s">
        <v>39</v>
      </c>
      <c r="B32" s="18" t="s">
        <v>124</v>
      </c>
      <c r="C32" s="18" t="s">
        <v>18</v>
      </c>
      <c r="D32" s="18" t="s">
        <v>34</v>
      </c>
      <c r="E32" s="21" t="s">
        <v>40</v>
      </c>
      <c r="F32" s="18"/>
      <c r="G32" s="19" t="n">
        <f aca="false">G33</f>
        <v>1527.7</v>
      </c>
    </row>
    <row r="33" customFormat="false" ht="75" hidden="false" customHeight="false" outlineLevel="0" collapsed="false">
      <c r="A33" s="22" t="s">
        <v>29</v>
      </c>
      <c r="B33" s="18" t="s">
        <v>124</v>
      </c>
      <c r="C33" s="18" t="s">
        <v>18</v>
      </c>
      <c r="D33" s="18" t="s">
        <v>34</v>
      </c>
      <c r="E33" s="21" t="s">
        <v>40</v>
      </c>
      <c r="F33" s="18" t="s">
        <v>30</v>
      </c>
      <c r="G33" s="19" t="n">
        <f aca="false">G34</f>
        <v>1527.7</v>
      </c>
    </row>
    <row r="34" customFormat="false" ht="30" hidden="false" customHeight="false" outlineLevel="0" collapsed="false">
      <c r="A34" s="22" t="s">
        <v>31</v>
      </c>
      <c r="B34" s="18" t="s">
        <v>124</v>
      </c>
      <c r="C34" s="18" t="s">
        <v>18</v>
      </c>
      <c r="D34" s="18" t="s">
        <v>34</v>
      </c>
      <c r="E34" s="21" t="s">
        <v>40</v>
      </c>
      <c r="F34" s="18" t="s">
        <v>32</v>
      </c>
      <c r="G34" s="19" t="n">
        <v>1527.7</v>
      </c>
    </row>
    <row r="35" customFormat="false" ht="30" hidden="false" customHeight="false" outlineLevel="0" collapsed="false">
      <c r="A35" s="23" t="s">
        <v>41</v>
      </c>
      <c r="B35" s="18" t="s">
        <v>124</v>
      </c>
      <c r="C35" s="18" t="s">
        <v>18</v>
      </c>
      <c r="D35" s="18" t="s">
        <v>34</v>
      </c>
      <c r="E35" s="21" t="s">
        <v>42</v>
      </c>
      <c r="F35" s="18"/>
      <c r="G35" s="19" t="n">
        <f aca="false">G36+G38</f>
        <v>2772</v>
      </c>
    </row>
    <row r="36" customFormat="false" ht="75" hidden="false" customHeight="false" outlineLevel="0" collapsed="false">
      <c r="A36" s="22" t="s">
        <v>29</v>
      </c>
      <c r="B36" s="18" t="s">
        <v>124</v>
      </c>
      <c r="C36" s="18" t="s">
        <v>18</v>
      </c>
      <c r="D36" s="18" t="s">
        <v>34</v>
      </c>
      <c r="E36" s="21" t="s">
        <v>42</v>
      </c>
      <c r="F36" s="18" t="s">
        <v>30</v>
      </c>
      <c r="G36" s="19" t="n">
        <f aca="false">G37</f>
        <v>2688.6</v>
      </c>
    </row>
    <row r="37" customFormat="false" ht="30" hidden="false" customHeight="false" outlineLevel="0" collapsed="false">
      <c r="A37" s="22" t="s">
        <v>31</v>
      </c>
      <c r="B37" s="18" t="s">
        <v>124</v>
      </c>
      <c r="C37" s="18" t="s">
        <v>18</v>
      </c>
      <c r="D37" s="18" t="s">
        <v>34</v>
      </c>
      <c r="E37" s="21" t="s">
        <v>42</v>
      </c>
      <c r="F37" s="18" t="s">
        <v>32</v>
      </c>
      <c r="G37" s="19" t="n">
        <v>2688.6</v>
      </c>
    </row>
    <row r="38" customFormat="false" ht="30" hidden="false" customHeight="false" outlineLevel="0" collapsed="false">
      <c r="A38" s="22" t="s">
        <v>43</v>
      </c>
      <c r="B38" s="18" t="s">
        <v>124</v>
      </c>
      <c r="C38" s="18" t="s">
        <v>18</v>
      </c>
      <c r="D38" s="18" t="s">
        <v>34</v>
      </c>
      <c r="E38" s="21" t="s">
        <v>42</v>
      </c>
      <c r="F38" s="18" t="s">
        <v>44</v>
      </c>
      <c r="G38" s="19" t="n">
        <f aca="false">G39</f>
        <v>83.4</v>
      </c>
    </row>
    <row r="39" customFormat="false" ht="45" hidden="false" customHeight="false" outlineLevel="0" collapsed="false">
      <c r="A39" s="22" t="s">
        <v>45</v>
      </c>
      <c r="B39" s="18" t="s">
        <v>124</v>
      </c>
      <c r="C39" s="18" t="s">
        <v>18</v>
      </c>
      <c r="D39" s="18" t="s">
        <v>34</v>
      </c>
      <c r="E39" s="21" t="s">
        <v>42</v>
      </c>
      <c r="F39" s="18" t="s">
        <v>46</v>
      </c>
      <c r="G39" s="19" t="n">
        <f aca="false">201.4-118</f>
        <v>83.4</v>
      </c>
    </row>
    <row r="40" customFormat="false" ht="15.6" hidden="false" customHeight="false" outlineLevel="0" collapsed="false">
      <c r="A40" s="14" t="s">
        <v>700</v>
      </c>
      <c r="B40" s="15" t="s">
        <v>701</v>
      </c>
      <c r="C40" s="15"/>
      <c r="D40" s="15"/>
      <c r="E40" s="15"/>
      <c r="F40" s="15"/>
      <c r="G40" s="16" t="n">
        <f aca="false">G41+G196+G212+G291+G426+G552+G582+G659+G725+G780+G827+G833</f>
        <v>1648126.7</v>
      </c>
    </row>
    <row r="41" customFormat="false" ht="15" hidden="false" customHeight="false" outlineLevel="0" collapsed="false">
      <c r="A41" s="17" t="s">
        <v>17</v>
      </c>
      <c r="B41" s="18" t="s">
        <v>701</v>
      </c>
      <c r="C41" s="18" t="s">
        <v>18</v>
      </c>
      <c r="D41" s="18"/>
      <c r="E41" s="18"/>
      <c r="F41" s="18"/>
      <c r="G41" s="19" t="n">
        <f aca="false">G42+G49+G88+G92+G96</f>
        <v>265051.5</v>
      </c>
    </row>
    <row r="42" customFormat="false" ht="45" hidden="false" customHeight="false" outlineLevel="0" collapsed="false">
      <c r="A42" s="17" t="s">
        <v>19</v>
      </c>
      <c r="B42" s="18" t="s">
        <v>701</v>
      </c>
      <c r="C42" s="18" t="s">
        <v>18</v>
      </c>
      <c r="D42" s="18" t="s">
        <v>20</v>
      </c>
      <c r="E42" s="18"/>
      <c r="F42" s="18"/>
      <c r="G42" s="19" t="n">
        <f aca="false">G43</f>
        <v>2469.4</v>
      </c>
    </row>
    <row r="43" customFormat="false" ht="30" hidden="false" customHeight="false" outlineLevel="0" collapsed="false">
      <c r="A43" s="20" t="s">
        <v>21</v>
      </c>
      <c r="B43" s="18" t="s">
        <v>701</v>
      </c>
      <c r="C43" s="18" t="s">
        <v>18</v>
      </c>
      <c r="D43" s="18" t="s">
        <v>20</v>
      </c>
      <c r="E43" s="21" t="s">
        <v>22</v>
      </c>
      <c r="F43" s="18"/>
      <c r="G43" s="19" t="n">
        <f aca="false">G44</f>
        <v>2469.4</v>
      </c>
    </row>
    <row r="44" customFormat="false" ht="15" hidden="false" customHeight="false" outlineLevel="0" collapsed="false">
      <c r="A44" s="20" t="s">
        <v>23</v>
      </c>
      <c r="B44" s="18" t="s">
        <v>701</v>
      </c>
      <c r="C44" s="18" t="s">
        <v>18</v>
      </c>
      <c r="D44" s="18" t="s">
        <v>20</v>
      </c>
      <c r="E44" s="21" t="s">
        <v>24</v>
      </c>
      <c r="F44" s="18"/>
      <c r="G44" s="19" t="n">
        <f aca="false">G45</f>
        <v>2469.4</v>
      </c>
    </row>
    <row r="45" customFormat="false" ht="45" hidden="false" customHeight="false" outlineLevel="0" collapsed="false">
      <c r="A45" s="20" t="s">
        <v>25</v>
      </c>
      <c r="B45" s="18" t="s">
        <v>701</v>
      </c>
      <c r="C45" s="18" t="s">
        <v>18</v>
      </c>
      <c r="D45" s="18" t="s">
        <v>20</v>
      </c>
      <c r="E45" s="21" t="s">
        <v>26</v>
      </c>
      <c r="F45" s="18"/>
      <c r="G45" s="19" t="n">
        <f aca="false">G46</f>
        <v>2469.4</v>
      </c>
    </row>
    <row r="46" customFormat="false" ht="15" hidden="false" customHeight="false" outlineLevel="0" collapsed="false">
      <c r="A46" s="20" t="s">
        <v>27</v>
      </c>
      <c r="B46" s="18" t="s">
        <v>701</v>
      </c>
      <c r="C46" s="18" t="s">
        <v>18</v>
      </c>
      <c r="D46" s="18" t="s">
        <v>20</v>
      </c>
      <c r="E46" s="21" t="s">
        <v>28</v>
      </c>
      <c r="F46" s="18"/>
      <c r="G46" s="19" t="n">
        <f aca="false">G47</f>
        <v>2469.4</v>
      </c>
    </row>
    <row r="47" customFormat="false" ht="75" hidden="false" customHeight="false" outlineLevel="0" collapsed="false">
      <c r="A47" s="22" t="s">
        <v>29</v>
      </c>
      <c r="B47" s="18" t="s">
        <v>701</v>
      </c>
      <c r="C47" s="18" t="s">
        <v>18</v>
      </c>
      <c r="D47" s="18" t="s">
        <v>20</v>
      </c>
      <c r="E47" s="21" t="s">
        <v>28</v>
      </c>
      <c r="F47" s="18" t="s">
        <v>30</v>
      </c>
      <c r="G47" s="19" t="n">
        <f aca="false">G48</f>
        <v>2469.4</v>
      </c>
    </row>
    <row r="48" customFormat="false" ht="30" hidden="false" customHeight="false" outlineLevel="0" collapsed="false">
      <c r="A48" s="22" t="s">
        <v>31</v>
      </c>
      <c r="B48" s="18" t="s">
        <v>701</v>
      </c>
      <c r="C48" s="18" t="s">
        <v>18</v>
      </c>
      <c r="D48" s="18" t="s">
        <v>20</v>
      </c>
      <c r="E48" s="21" t="s">
        <v>28</v>
      </c>
      <c r="F48" s="18" t="s">
        <v>32</v>
      </c>
      <c r="G48" s="19" t="n">
        <v>2469.4</v>
      </c>
    </row>
    <row r="49" customFormat="false" ht="60" hidden="false" customHeight="false" outlineLevel="0" collapsed="false">
      <c r="A49" s="17" t="s">
        <v>47</v>
      </c>
      <c r="B49" s="18" t="s">
        <v>701</v>
      </c>
      <c r="C49" s="18" t="s">
        <v>18</v>
      </c>
      <c r="D49" s="18" t="s">
        <v>48</v>
      </c>
      <c r="E49" s="18"/>
      <c r="F49" s="18"/>
      <c r="G49" s="19" t="n">
        <f aca="false">G50+G64+G74+G58+G84</f>
        <v>110030.5</v>
      </c>
    </row>
    <row r="50" customFormat="false" ht="30" hidden="false" customHeight="false" outlineLevel="0" collapsed="false">
      <c r="A50" s="20" t="s">
        <v>49</v>
      </c>
      <c r="B50" s="18" t="s">
        <v>701</v>
      </c>
      <c r="C50" s="18" t="s">
        <v>18</v>
      </c>
      <c r="D50" s="18" t="s">
        <v>48</v>
      </c>
      <c r="E50" s="21" t="s">
        <v>50</v>
      </c>
      <c r="F50" s="18"/>
      <c r="G50" s="19" t="n">
        <f aca="false">G51</f>
        <v>2132</v>
      </c>
    </row>
    <row r="51" customFormat="false" ht="15" hidden="false" customHeight="false" outlineLevel="0" collapsed="false">
      <c r="A51" s="20" t="s">
        <v>51</v>
      </c>
      <c r="B51" s="18" t="s">
        <v>701</v>
      </c>
      <c r="C51" s="18" t="s">
        <v>18</v>
      </c>
      <c r="D51" s="18" t="s">
        <v>48</v>
      </c>
      <c r="E51" s="21" t="s">
        <v>52</v>
      </c>
      <c r="F51" s="18"/>
      <c r="G51" s="19" t="n">
        <f aca="false">G52</f>
        <v>2132</v>
      </c>
    </row>
    <row r="52" customFormat="false" ht="75" hidden="false" customHeight="false" outlineLevel="0" collapsed="false">
      <c r="A52" s="20" t="s">
        <v>53</v>
      </c>
      <c r="B52" s="18" t="s">
        <v>701</v>
      </c>
      <c r="C52" s="18" t="s">
        <v>18</v>
      </c>
      <c r="D52" s="18" t="s">
        <v>48</v>
      </c>
      <c r="E52" s="21" t="s">
        <v>54</v>
      </c>
      <c r="F52" s="18"/>
      <c r="G52" s="19" t="n">
        <f aca="false">G53</f>
        <v>2132</v>
      </c>
    </row>
    <row r="53" customFormat="false" ht="45" hidden="false" customHeight="false" outlineLevel="0" collapsed="false">
      <c r="A53" s="23" t="s">
        <v>55</v>
      </c>
      <c r="B53" s="18" t="s">
        <v>701</v>
      </c>
      <c r="C53" s="18" t="s">
        <v>18</v>
      </c>
      <c r="D53" s="18" t="s">
        <v>48</v>
      </c>
      <c r="E53" s="21" t="s">
        <v>56</v>
      </c>
      <c r="F53" s="18"/>
      <c r="G53" s="19" t="n">
        <f aca="false">G54+G56</f>
        <v>2132</v>
      </c>
    </row>
    <row r="54" customFormat="false" ht="75" hidden="false" customHeight="false" outlineLevel="0" collapsed="false">
      <c r="A54" s="22" t="s">
        <v>29</v>
      </c>
      <c r="B54" s="18" t="s">
        <v>701</v>
      </c>
      <c r="C54" s="18" t="s">
        <v>18</v>
      </c>
      <c r="D54" s="18" t="s">
        <v>48</v>
      </c>
      <c r="E54" s="21" t="s">
        <v>56</v>
      </c>
      <c r="F54" s="18" t="s">
        <v>30</v>
      </c>
      <c r="G54" s="19" t="n">
        <f aca="false">G55</f>
        <v>1827.6</v>
      </c>
    </row>
    <row r="55" customFormat="false" ht="30" hidden="false" customHeight="false" outlineLevel="0" collapsed="false">
      <c r="A55" s="22" t="s">
        <v>31</v>
      </c>
      <c r="B55" s="18" t="s">
        <v>701</v>
      </c>
      <c r="C55" s="18" t="s">
        <v>18</v>
      </c>
      <c r="D55" s="18" t="s">
        <v>48</v>
      </c>
      <c r="E55" s="21" t="s">
        <v>56</v>
      </c>
      <c r="F55" s="18" t="s">
        <v>32</v>
      </c>
      <c r="G55" s="19" t="n">
        <f aca="false">1717.2+110.4</f>
        <v>1827.6</v>
      </c>
    </row>
    <row r="56" customFormat="false" ht="30" hidden="false" customHeight="false" outlineLevel="0" collapsed="false">
      <c r="A56" s="22" t="s">
        <v>43</v>
      </c>
      <c r="B56" s="18" t="s">
        <v>701</v>
      </c>
      <c r="C56" s="18" t="s">
        <v>18</v>
      </c>
      <c r="D56" s="18" t="s">
        <v>48</v>
      </c>
      <c r="E56" s="21" t="s">
        <v>56</v>
      </c>
      <c r="F56" s="18" t="s">
        <v>44</v>
      </c>
      <c r="G56" s="19" t="n">
        <f aca="false">G57</f>
        <v>304.4</v>
      </c>
    </row>
    <row r="57" customFormat="false" ht="45" hidden="false" customHeight="false" outlineLevel="0" collapsed="false">
      <c r="A57" s="22" t="s">
        <v>45</v>
      </c>
      <c r="B57" s="18" t="s">
        <v>701</v>
      </c>
      <c r="C57" s="18" t="s">
        <v>18</v>
      </c>
      <c r="D57" s="18" t="s">
        <v>48</v>
      </c>
      <c r="E57" s="21" t="s">
        <v>56</v>
      </c>
      <c r="F57" s="18" t="s">
        <v>46</v>
      </c>
      <c r="G57" s="19" t="n">
        <f aca="false">414.8-110.4</f>
        <v>304.4</v>
      </c>
    </row>
    <row r="58" customFormat="false" ht="30" hidden="false" customHeight="false" outlineLevel="0" collapsed="false">
      <c r="A58" s="20" t="s">
        <v>57</v>
      </c>
      <c r="B58" s="18" t="s">
        <v>701</v>
      </c>
      <c r="C58" s="18" t="s">
        <v>18</v>
      </c>
      <c r="D58" s="18" t="s">
        <v>48</v>
      </c>
      <c r="E58" s="21" t="s">
        <v>58</v>
      </c>
      <c r="F58" s="18"/>
      <c r="G58" s="19" t="n">
        <f aca="false">G59</f>
        <v>3500</v>
      </c>
    </row>
    <row r="59" customFormat="false" ht="15" hidden="false" customHeight="false" outlineLevel="0" collapsed="false">
      <c r="A59" s="20" t="s">
        <v>59</v>
      </c>
      <c r="B59" s="18" t="s">
        <v>701</v>
      </c>
      <c r="C59" s="18" t="s">
        <v>18</v>
      </c>
      <c r="D59" s="18" t="s">
        <v>48</v>
      </c>
      <c r="E59" s="21" t="s">
        <v>60</v>
      </c>
      <c r="F59" s="18"/>
      <c r="G59" s="19" t="n">
        <f aca="false">G60</f>
        <v>3500</v>
      </c>
    </row>
    <row r="60" customFormat="false" ht="60" hidden="false" customHeight="false" outlineLevel="0" collapsed="false">
      <c r="A60" s="24" t="s">
        <v>61</v>
      </c>
      <c r="B60" s="18" t="s">
        <v>701</v>
      </c>
      <c r="C60" s="18" t="s">
        <v>18</v>
      </c>
      <c r="D60" s="18" t="s">
        <v>48</v>
      </c>
      <c r="E60" s="21" t="s">
        <v>62</v>
      </c>
      <c r="F60" s="18"/>
      <c r="G60" s="19" t="n">
        <f aca="false">G61</f>
        <v>3500</v>
      </c>
    </row>
    <row r="61" customFormat="false" ht="120" hidden="false" customHeight="false" outlineLevel="0" collapsed="false">
      <c r="A61" s="24" t="s">
        <v>63</v>
      </c>
      <c r="B61" s="18" t="s">
        <v>701</v>
      </c>
      <c r="C61" s="18" t="s">
        <v>18</v>
      </c>
      <c r="D61" s="18" t="s">
        <v>48</v>
      </c>
      <c r="E61" s="21" t="s">
        <v>64</v>
      </c>
      <c r="F61" s="18"/>
      <c r="G61" s="19" t="n">
        <f aca="false">G62</f>
        <v>3500</v>
      </c>
    </row>
    <row r="62" customFormat="false" ht="30" hidden="false" customHeight="false" outlineLevel="0" collapsed="false">
      <c r="A62" s="22" t="s">
        <v>43</v>
      </c>
      <c r="B62" s="18" t="s">
        <v>701</v>
      </c>
      <c r="C62" s="18" t="s">
        <v>18</v>
      </c>
      <c r="D62" s="18" t="s">
        <v>48</v>
      </c>
      <c r="E62" s="21" t="s">
        <v>64</v>
      </c>
      <c r="F62" s="18" t="s">
        <v>44</v>
      </c>
      <c r="G62" s="19" t="n">
        <f aca="false">G63</f>
        <v>3500</v>
      </c>
    </row>
    <row r="63" customFormat="false" ht="45" hidden="false" customHeight="false" outlineLevel="0" collapsed="false">
      <c r="A63" s="22" t="s">
        <v>45</v>
      </c>
      <c r="B63" s="18" t="s">
        <v>701</v>
      </c>
      <c r="C63" s="18" t="s">
        <v>18</v>
      </c>
      <c r="D63" s="18" t="s">
        <v>48</v>
      </c>
      <c r="E63" s="21" t="s">
        <v>64</v>
      </c>
      <c r="F63" s="18" t="s">
        <v>46</v>
      </c>
      <c r="G63" s="62" t="n">
        <f aca="false">1472.3+1728.3+299.4</f>
        <v>3500</v>
      </c>
    </row>
    <row r="64" customFormat="false" ht="30" hidden="false" customHeight="false" outlineLevel="0" collapsed="false">
      <c r="A64" s="20" t="s">
        <v>21</v>
      </c>
      <c r="B64" s="18" t="s">
        <v>701</v>
      </c>
      <c r="C64" s="18" t="s">
        <v>18</v>
      </c>
      <c r="D64" s="18" t="s">
        <v>48</v>
      </c>
      <c r="E64" s="21" t="s">
        <v>22</v>
      </c>
      <c r="F64" s="18"/>
      <c r="G64" s="19" t="n">
        <f aca="false">G65</f>
        <v>95921.5</v>
      </c>
    </row>
    <row r="65" customFormat="false" ht="15" hidden="false" customHeight="false" outlineLevel="0" collapsed="false">
      <c r="A65" s="20" t="s">
        <v>23</v>
      </c>
      <c r="B65" s="18" t="s">
        <v>701</v>
      </c>
      <c r="C65" s="18" t="s">
        <v>18</v>
      </c>
      <c r="D65" s="18" t="s">
        <v>48</v>
      </c>
      <c r="E65" s="21" t="s">
        <v>24</v>
      </c>
      <c r="F65" s="18"/>
      <c r="G65" s="19" t="n">
        <f aca="false">G66</f>
        <v>95921.5</v>
      </c>
    </row>
    <row r="66" customFormat="false" ht="45" hidden="false" customHeight="false" outlineLevel="0" collapsed="false">
      <c r="A66" s="20" t="s">
        <v>25</v>
      </c>
      <c r="B66" s="18" t="s">
        <v>701</v>
      </c>
      <c r="C66" s="18" t="s">
        <v>18</v>
      </c>
      <c r="D66" s="18" t="s">
        <v>48</v>
      </c>
      <c r="E66" s="21" t="s">
        <v>26</v>
      </c>
      <c r="F66" s="18"/>
      <c r="G66" s="19" t="n">
        <f aca="false">G67</f>
        <v>95921.5</v>
      </c>
    </row>
    <row r="67" customFormat="false" ht="15" hidden="false" customHeight="false" outlineLevel="0" collapsed="false">
      <c r="A67" s="20" t="s">
        <v>65</v>
      </c>
      <c r="B67" s="18" t="s">
        <v>701</v>
      </c>
      <c r="C67" s="18" t="s">
        <v>18</v>
      </c>
      <c r="D67" s="18" t="s">
        <v>48</v>
      </c>
      <c r="E67" s="21" t="s">
        <v>66</v>
      </c>
      <c r="F67" s="25"/>
      <c r="G67" s="19" t="n">
        <f aca="false">G68+G70+G72</f>
        <v>95921.5</v>
      </c>
    </row>
    <row r="68" customFormat="false" ht="75" hidden="false" customHeight="false" outlineLevel="0" collapsed="false">
      <c r="A68" s="22" t="s">
        <v>29</v>
      </c>
      <c r="B68" s="18" t="s">
        <v>701</v>
      </c>
      <c r="C68" s="18" t="s">
        <v>18</v>
      </c>
      <c r="D68" s="18" t="s">
        <v>48</v>
      </c>
      <c r="E68" s="21" t="s">
        <v>66</v>
      </c>
      <c r="F68" s="18" t="s">
        <v>30</v>
      </c>
      <c r="G68" s="19" t="n">
        <f aca="false">G69</f>
        <v>81400.1</v>
      </c>
    </row>
    <row r="69" customFormat="false" ht="30" hidden="false" customHeight="false" outlineLevel="0" collapsed="false">
      <c r="A69" s="22" t="s">
        <v>31</v>
      </c>
      <c r="B69" s="18" t="s">
        <v>701</v>
      </c>
      <c r="C69" s="18" t="s">
        <v>18</v>
      </c>
      <c r="D69" s="18" t="s">
        <v>48</v>
      </c>
      <c r="E69" s="21" t="s">
        <v>66</v>
      </c>
      <c r="F69" s="18" t="s">
        <v>32</v>
      </c>
      <c r="G69" s="19" t="n">
        <f aca="false">70702.1+10698</f>
        <v>81400.1</v>
      </c>
    </row>
    <row r="70" customFormat="false" ht="30" hidden="false" customHeight="false" outlineLevel="0" collapsed="false">
      <c r="A70" s="22" t="s">
        <v>43</v>
      </c>
      <c r="B70" s="18" t="s">
        <v>701</v>
      </c>
      <c r="C70" s="18" t="s">
        <v>18</v>
      </c>
      <c r="D70" s="18" t="s">
        <v>48</v>
      </c>
      <c r="E70" s="21" t="s">
        <v>66</v>
      </c>
      <c r="F70" s="18" t="s">
        <v>44</v>
      </c>
      <c r="G70" s="19" t="n">
        <f aca="false">G71</f>
        <v>12212.8</v>
      </c>
    </row>
    <row r="71" customFormat="false" ht="45" hidden="false" customHeight="false" outlineLevel="0" collapsed="false">
      <c r="A71" s="22" t="s">
        <v>45</v>
      </c>
      <c r="B71" s="18" t="s">
        <v>701</v>
      </c>
      <c r="C71" s="18" t="s">
        <v>18</v>
      </c>
      <c r="D71" s="18" t="s">
        <v>48</v>
      </c>
      <c r="E71" s="21" t="s">
        <v>66</v>
      </c>
      <c r="F71" s="18" t="s">
        <v>46</v>
      </c>
      <c r="G71" s="19" t="n">
        <f aca="false">14511.4-498.6+200-2000</f>
        <v>12212.8</v>
      </c>
    </row>
    <row r="72" customFormat="false" ht="15" hidden="false" customHeight="false" outlineLevel="0" collapsed="false">
      <c r="A72" s="22" t="s">
        <v>67</v>
      </c>
      <c r="B72" s="18" t="s">
        <v>701</v>
      </c>
      <c r="C72" s="18" t="s">
        <v>18</v>
      </c>
      <c r="D72" s="18" t="s">
        <v>48</v>
      </c>
      <c r="E72" s="21" t="s">
        <v>66</v>
      </c>
      <c r="F72" s="18" t="s">
        <v>68</v>
      </c>
      <c r="G72" s="19" t="n">
        <f aca="false">G73</f>
        <v>2308.6</v>
      </c>
    </row>
    <row r="73" customFormat="false" ht="15" hidden="false" customHeight="false" outlineLevel="0" collapsed="false">
      <c r="A73" s="26" t="s">
        <v>69</v>
      </c>
      <c r="B73" s="18" t="s">
        <v>701</v>
      </c>
      <c r="C73" s="18" t="s">
        <v>18</v>
      </c>
      <c r="D73" s="18" t="s">
        <v>48</v>
      </c>
      <c r="E73" s="21" t="s">
        <v>66</v>
      </c>
      <c r="F73" s="18" t="s">
        <v>70</v>
      </c>
      <c r="G73" s="19" t="n">
        <v>2308.6</v>
      </c>
    </row>
    <row r="74" customFormat="false" ht="60" hidden="false" customHeight="false" outlineLevel="0" collapsed="false">
      <c r="A74" s="20" t="s">
        <v>71</v>
      </c>
      <c r="B74" s="18" t="s">
        <v>701</v>
      </c>
      <c r="C74" s="18" t="s">
        <v>18</v>
      </c>
      <c r="D74" s="18" t="s">
        <v>48</v>
      </c>
      <c r="E74" s="21" t="s">
        <v>72</v>
      </c>
      <c r="F74" s="25"/>
      <c r="G74" s="19" t="n">
        <f aca="false">G75</f>
        <v>5822</v>
      </c>
    </row>
    <row r="75" customFormat="false" ht="75" hidden="false" customHeight="false" outlineLevel="0" collapsed="false">
      <c r="A75" s="20" t="s">
        <v>73</v>
      </c>
      <c r="B75" s="18" t="s">
        <v>701</v>
      </c>
      <c r="C75" s="18" t="s">
        <v>18</v>
      </c>
      <c r="D75" s="18" t="s">
        <v>48</v>
      </c>
      <c r="E75" s="21" t="s">
        <v>74</v>
      </c>
      <c r="F75" s="25"/>
      <c r="G75" s="19" t="n">
        <f aca="false">G76+G80</f>
        <v>5822</v>
      </c>
    </row>
    <row r="76" customFormat="false" ht="60" hidden="false" customHeight="false" outlineLevel="0" collapsed="false">
      <c r="A76" s="23" t="s">
        <v>75</v>
      </c>
      <c r="B76" s="18" t="s">
        <v>701</v>
      </c>
      <c r="C76" s="18" t="s">
        <v>18</v>
      </c>
      <c r="D76" s="18" t="s">
        <v>48</v>
      </c>
      <c r="E76" s="21" t="s">
        <v>76</v>
      </c>
      <c r="F76" s="25"/>
      <c r="G76" s="19" t="n">
        <f aca="false">G77</f>
        <v>5622</v>
      </c>
    </row>
    <row r="77" customFormat="false" ht="180" hidden="false" customHeight="false" outlineLevel="0" collapsed="false">
      <c r="A77" s="23" t="s">
        <v>77</v>
      </c>
      <c r="B77" s="18" t="s">
        <v>701</v>
      </c>
      <c r="C77" s="18" t="s">
        <v>18</v>
      </c>
      <c r="D77" s="18" t="s">
        <v>48</v>
      </c>
      <c r="E77" s="27" t="s">
        <v>78</v>
      </c>
      <c r="F77" s="25"/>
      <c r="G77" s="19" t="n">
        <f aca="false">G78</f>
        <v>5622</v>
      </c>
    </row>
    <row r="78" customFormat="false" ht="30" hidden="false" customHeight="false" outlineLevel="0" collapsed="false">
      <c r="A78" s="22" t="s">
        <v>43</v>
      </c>
      <c r="B78" s="18" t="s">
        <v>701</v>
      </c>
      <c r="C78" s="18" t="s">
        <v>18</v>
      </c>
      <c r="D78" s="18" t="s">
        <v>48</v>
      </c>
      <c r="E78" s="27" t="s">
        <v>78</v>
      </c>
      <c r="F78" s="18" t="s">
        <v>44</v>
      </c>
      <c r="G78" s="19" t="n">
        <f aca="false">G79</f>
        <v>5622</v>
      </c>
    </row>
    <row r="79" customFormat="false" ht="45" hidden="false" customHeight="false" outlineLevel="0" collapsed="false">
      <c r="A79" s="22" t="s">
        <v>45</v>
      </c>
      <c r="B79" s="18" t="s">
        <v>701</v>
      </c>
      <c r="C79" s="18" t="s">
        <v>18</v>
      </c>
      <c r="D79" s="18" t="s">
        <v>48</v>
      </c>
      <c r="E79" s="27" t="s">
        <v>78</v>
      </c>
      <c r="F79" s="18" t="s">
        <v>46</v>
      </c>
      <c r="G79" s="19" t="n">
        <f aca="false">5768+9000+1000+157-10303</f>
        <v>5622</v>
      </c>
    </row>
    <row r="80" customFormat="false" ht="30" hidden="false" customHeight="false" outlineLevel="0" collapsed="false">
      <c r="A80" s="23" t="s">
        <v>79</v>
      </c>
      <c r="B80" s="18" t="s">
        <v>701</v>
      </c>
      <c r="C80" s="18" t="s">
        <v>18</v>
      </c>
      <c r="D80" s="18" t="s">
        <v>48</v>
      </c>
      <c r="E80" s="21" t="s">
        <v>80</v>
      </c>
      <c r="F80" s="18"/>
      <c r="G80" s="19" t="n">
        <f aca="false">G81</f>
        <v>200</v>
      </c>
    </row>
    <row r="81" customFormat="false" ht="75" hidden="false" customHeight="false" outlineLevel="0" collapsed="false">
      <c r="A81" s="28" t="s">
        <v>81</v>
      </c>
      <c r="B81" s="18" t="s">
        <v>701</v>
      </c>
      <c r="C81" s="18" t="s">
        <v>18</v>
      </c>
      <c r="D81" s="18" t="s">
        <v>48</v>
      </c>
      <c r="E81" s="21" t="s">
        <v>82</v>
      </c>
      <c r="F81" s="18"/>
      <c r="G81" s="19" t="n">
        <f aca="false">G82</f>
        <v>200</v>
      </c>
    </row>
    <row r="82" customFormat="false" ht="30" hidden="false" customHeight="false" outlineLevel="0" collapsed="false">
      <c r="A82" s="22" t="s">
        <v>43</v>
      </c>
      <c r="B82" s="18" t="s">
        <v>701</v>
      </c>
      <c r="C82" s="18" t="s">
        <v>18</v>
      </c>
      <c r="D82" s="18" t="s">
        <v>48</v>
      </c>
      <c r="E82" s="21" t="s">
        <v>82</v>
      </c>
      <c r="F82" s="18" t="s">
        <v>44</v>
      </c>
      <c r="G82" s="19" t="n">
        <f aca="false">G83</f>
        <v>200</v>
      </c>
    </row>
    <row r="83" customFormat="false" ht="45" hidden="false" customHeight="false" outlineLevel="0" collapsed="false">
      <c r="A83" s="22" t="s">
        <v>45</v>
      </c>
      <c r="B83" s="18" t="s">
        <v>701</v>
      </c>
      <c r="C83" s="18" t="s">
        <v>18</v>
      </c>
      <c r="D83" s="18" t="s">
        <v>48</v>
      </c>
      <c r="E83" s="21" t="s">
        <v>82</v>
      </c>
      <c r="F83" s="18" t="s">
        <v>46</v>
      </c>
      <c r="G83" s="19" t="n">
        <f aca="false">400+1845-2045</f>
        <v>200</v>
      </c>
    </row>
    <row r="84" customFormat="false" ht="15" hidden="false" customHeight="false" outlineLevel="0" collapsed="false">
      <c r="A84" s="20" t="s">
        <v>83</v>
      </c>
      <c r="B84" s="18" t="s">
        <v>701</v>
      </c>
      <c r="C84" s="18" t="s">
        <v>18</v>
      </c>
      <c r="D84" s="18" t="s">
        <v>48</v>
      </c>
      <c r="E84" s="21" t="s">
        <v>84</v>
      </c>
      <c r="F84" s="18"/>
      <c r="G84" s="19" t="n">
        <f aca="false">G85</f>
        <v>2655</v>
      </c>
    </row>
    <row r="85" customFormat="false" ht="15" hidden="false" customHeight="false" outlineLevel="0" collapsed="false">
      <c r="A85" s="20" t="s">
        <v>85</v>
      </c>
      <c r="B85" s="18" t="s">
        <v>701</v>
      </c>
      <c r="C85" s="18" t="s">
        <v>18</v>
      </c>
      <c r="D85" s="18" t="s">
        <v>48</v>
      </c>
      <c r="E85" s="21" t="s">
        <v>86</v>
      </c>
      <c r="F85" s="18"/>
      <c r="G85" s="19" t="n">
        <f aca="false">G86</f>
        <v>2655</v>
      </c>
    </row>
    <row r="86" customFormat="false" ht="30" hidden="false" customHeight="false" outlineLevel="0" collapsed="false">
      <c r="A86" s="22" t="s">
        <v>43</v>
      </c>
      <c r="B86" s="18" t="s">
        <v>701</v>
      </c>
      <c r="C86" s="18" t="s">
        <v>18</v>
      </c>
      <c r="D86" s="18" t="s">
        <v>48</v>
      </c>
      <c r="E86" s="21" t="s">
        <v>86</v>
      </c>
      <c r="F86" s="18" t="s">
        <v>44</v>
      </c>
      <c r="G86" s="19" t="n">
        <f aca="false">G87</f>
        <v>2655</v>
      </c>
    </row>
    <row r="87" customFormat="false" ht="45" hidden="false" customHeight="false" outlineLevel="0" collapsed="false">
      <c r="A87" s="22" t="s">
        <v>45</v>
      </c>
      <c r="B87" s="18" t="s">
        <v>701</v>
      </c>
      <c r="C87" s="18" t="s">
        <v>18</v>
      </c>
      <c r="D87" s="18" t="s">
        <v>48</v>
      </c>
      <c r="E87" s="21" t="s">
        <v>86</v>
      </c>
      <c r="F87" s="18" t="s">
        <v>46</v>
      </c>
      <c r="G87" s="19" t="n">
        <v>2655</v>
      </c>
    </row>
    <row r="88" customFormat="false" ht="30" hidden="false" customHeight="false" outlineLevel="0" collapsed="false">
      <c r="A88" s="22" t="s">
        <v>95</v>
      </c>
      <c r="B88" s="18" t="s">
        <v>701</v>
      </c>
      <c r="C88" s="18" t="s">
        <v>18</v>
      </c>
      <c r="D88" s="18" t="s">
        <v>96</v>
      </c>
      <c r="E88" s="21"/>
      <c r="F88" s="18"/>
      <c r="G88" s="19" t="n">
        <f aca="false">G89</f>
        <v>3291</v>
      </c>
    </row>
    <row r="89" customFormat="false" ht="15" hidden="false" customHeight="false" outlineLevel="0" collapsed="false">
      <c r="A89" s="23" t="s">
        <v>97</v>
      </c>
      <c r="B89" s="18" t="s">
        <v>701</v>
      </c>
      <c r="C89" s="18" t="s">
        <v>18</v>
      </c>
      <c r="D89" s="18" t="s">
        <v>96</v>
      </c>
      <c r="E89" s="21" t="s">
        <v>98</v>
      </c>
      <c r="F89" s="19"/>
      <c r="G89" s="19" t="n">
        <f aca="false">G90</f>
        <v>3291</v>
      </c>
    </row>
    <row r="90" customFormat="false" ht="30" hidden="false" customHeight="false" outlineLevel="0" collapsed="false">
      <c r="A90" s="22" t="s">
        <v>43</v>
      </c>
      <c r="B90" s="18" t="s">
        <v>701</v>
      </c>
      <c r="C90" s="18" t="s">
        <v>18</v>
      </c>
      <c r="D90" s="18" t="s">
        <v>96</v>
      </c>
      <c r="E90" s="21" t="s">
        <v>98</v>
      </c>
      <c r="F90" s="18" t="s">
        <v>44</v>
      </c>
      <c r="G90" s="19" t="n">
        <f aca="false">G91</f>
        <v>3291</v>
      </c>
    </row>
    <row r="91" customFormat="false" ht="45" hidden="false" customHeight="false" outlineLevel="0" collapsed="false">
      <c r="A91" s="22" t="s">
        <v>45</v>
      </c>
      <c r="B91" s="18" t="s">
        <v>701</v>
      </c>
      <c r="C91" s="18" t="s">
        <v>18</v>
      </c>
      <c r="D91" s="18" t="s">
        <v>96</v>
      </c>
      <c r="E91" s="21" t="s">
        <v>98</v>
      </c>
      <c r="F91" s="18" t="s">
        <v>46</v>
      </c>
      <c r="G91" s="19" t="n">
        <v>3291</v>
      </c>
    </row>
    <row r="92" customFormat="false" ht="15" hidden="false" customHeight="false" outlineLevel="0" collapsed="false">
      <c r="A92" s="17" t="s">
        <v>99</v>
      </c>
      <c r="B92" s="18" t="s">
        <v>701</v>
      </c>
      <c r="C92" s="18" t="s">
        <v>18</v>
      </c>
      <c r="D92" s="18" t="s">
        <v>100</v>
      </c>
      <c r="E92" s="18"/>
      <c r="F92" s="18"/>
      <c r="G92" s="19" t="n">
        <f aca="false">G93</f>
        <v>1000</v>
      </c>
    </row>
    <row r="93" customFormat="false" ht="15" hidden="false" customHeight="false" outlineLevel="0" collapsed="false">
      <c r="A93" s="23" t="s">
        <v>101</v>
      </c>
      <c r="B93" s="18" t="s">
        <v>701</v>
      </c>
      <c r="C93" s="18" t="s">
        <v>18</v>
      </c>
      <c r="D93" s="18" t="s">
        <v>100</v>
      </c>
      <c r="E93" s="21" t="s">
        <v>102</v>
      </c>
      <c r="F93" s="19"/>
      <c r="G93" s="19" t="n">
        <f aca="false">G94</f>
        <v>1000</v>
      </c>
    </row>
    <row r="94" customFormat="false" ht="15" hidden="false" customHeight="false" outlineLevel="0" collapsed="false">
      <c r="A94" s="29" t="s">
        <v>67</v>
      </c>
      <c r="B94" s="18" t="s">
        <v>701</v>
      </c>
      <c r="C94" s="18" t="s">
        <v>18</v>
      </c>
      <c r="D94" s="18" t="s">
        <v>100</v>
      </c>
      <c r="E94" s="21" t="s">
        <v>102</v>
      </c>
      <c r="F94" s="18" t="s">
        <v>68</v>
      </c>
      <c r="G94" s="19" t="n">
        <f aca="false">G95</f>
        <v>1000</v>
      </c>
    </row>
    <row r="95" customFormat="false" ht="15" hidden="false" customHeight="false" outlineLevel="0" collapsed="false">
      <c r="A95" s="17" t="s">
        <v>103</v>
      </c>
      <c r="B95" s="18" t="s">
        <v>701</v>
      </c>
      <c r="C95" s="18" t="s">
        <v>18</v>
      </c>
      <c r="D95" s="18" t="s">
        <v>100</v>
      </c>
      <c r="E95" s="21" t="s">
        <v>102</v>
      </c>
      <c r="F95" s="18" t="s">
        <v>104</v>
      </c>
      <c r="G95" s="19" t="n">
        <v>1000</v>
      </c>
    </row>
    <row r="96" customFormat="false" ht="15" hidden="false" customHeight="false" outlineLevel="0" collapsed="false">
      <c r="A96" s="17" t="s">
        <v>105</v>
      </c>
      <c r="B96" s="18" t="s">
        <v>701</v>
      </c>
      <c r="C96" s="18" t="s">
        <v>18</v>
      </c>
      <c r="D96" s="18" t="s">
        <v>106</v>
      </c>
      <c r="E96" s="18"/>
      <c r="F96" s="18"/>
      <c r="G96" s="19" t="n">
        <f aca="false">G97+G103+G127+G183+G173+G116+G192</f>
        <v>148260.6</v>
      </c>
    </row>
    <row r="97" customFormat="false" ht="15" hidden="false" customHeight="false" outlineLevel="0" collapsed="false">
      <c r="A97" s="20" t="s">
        <v>107</v>
      </c>
      <c r="B97" s="18" t="s">
        <v>701</v>
      </c>
      <c r="C97" s="18" t="s">
        <v>18</v>
      </c>
      <c r="D97" s="18" t="s">
        <v>106</v>
      </c>
      <c r="E97" s="21" t="s">
        <v>108</v>
      </c>
      <c r="F97" s="18"/>
      <c r="G97" s="19" t="n">
        <f aca="false">G98</f>
        <v>841</v>
      </c>
    </row>
    <row r="98" customFormat="false" ht="15" hidden="false" customHeight="false" outlineLevel="0" collapsed="false">
      <c r="A98" s="20" t="s">
        <v>109</v>
      </c>
      <c r="B98" s="18" t="s">
        <v>701</v>
      </c>
      <c r="C98" s="18" t="s">
        <v>18</v>
      </c>
      <c r="D98" s="18" t="s">
        <v>106</v>
      </c>
      <c r="E98" s="21" t="s">
        <v>110</v>
      </c>
      <c r="F98" s="18"/>
      <c r="G98" s="19" t="n">
        <f aca="false">G99</f>
        <v>841</v>
      </c>
    </row>
    <row r="99" customFormat="false" ht="75" hidden="false" customHeight="false" outlineLevel="0" collapsed="false">
      <c r="A99" s="24" t="s">
        <v>111</v>
      </c>
      <c r="B99" s="18" t="s">
        <v>701</v>
      </c>
      <c r="C99" s="18" t="s">
        <v>18</v>
      </c>
      <c r="D99" s="18" t="s">
        <v>106</v>
      </c>
      <c r="E99" s="21" t="s">
        <v>112</v>
      </c>
      <c r="F99" s="18"/>
      <c r="G99" s="19" t="n">
        <f aca="false">G100</f>
        <v>841</v>
      </c>
    </row>
    <row r="100" customFormat="false" ht="90" hidden="false" customHeight="false" outlineLevel="0" collapsed="false">
      <c r="A100" s="24" t="s">
        <v>113</v>
      </c>
      <c r="B100" s="18" t="s">
        <v>701</v>
      </c>
      <c r="C100" s="18" t="s">
        <v>18</v>
      </c>
      <c r="D100" s="18" t="s">
        <v>106</v>
      </c>
      <c r="E100" s="21" t="s">
        <v>114</v>
      </c>
      <c r="F100" s="18"/>
      <c r="G100" s="19" t="n">
        <f aca="false">G101</f>
        <v>841</v>
      </c>
    </row>
    <row r="101" customFormat="false" ht="75" hidden="false" customHeight="false" outlineLevel="0" collapsed="false">
      <c r="A101" s="22" t="s">
        <v>29</v>
      </c>
      <c r="B101" s="18" t="s">
        <v>701</v>
      </c>
      <c r="C101" s="18" t="s">
        <v>18</v>
      </c>
      <c r="D101" s="18" t="s">
        <v>106</v>
      </c>
      <c r="E101" s="21" t="s">
        <v>114</v>
      </c>
      <c r="F101" s="18" t="s">
        <v>30</v>
      </c>
      <c r="G101" s="19" t="n">
        <f aca="false">G102</f>
        <v>841</v>
      </c>
    </row>
    <row r="102" customFormat="false" ht="30" hidden="false" customHeight="false" outlineLevel="0" collapsed="false">
      <c r="A102" s="22" t="s">
        <v>31</v>
      </c>
      <c r="B102" s="18" t="s">
        <v>701</v>
      </c>
      <c r="C102" s="18" t="s">
        <v>18</v>
      </c>
      <c r="D102" s="18" t="s">
        <v>106</v>
      </c>
      <c r="E102" s="21" t="s">
        <v>114</v>
      </c>
      <c r="F102" s="18" t="s">
        <v>32</v>
      </c>
      <c r="G102" s="19" t="n">
        <v>841</v>
      </c>
    </row>
    <row r="103" customFormat="false" ht="15" hidden="false" customHeight="false" outlineLevel="0" collapsed="false">
      <c r="A103" s="20" t="s">
        <v>115</v>
      </c>
      <c r="B103" s="18" t="s">
        <v>701</v>
      </c>
      <c r="C103" s="18" t="s">
        <v>18</v>
      </c>
      <c r="D103" s="18" t="s">
        <v>106</v>
      </c>
      <c r="E103" s="21" t="s">
        <v>116</v>
      </c>
      <c r="F103" s="18"/>
      <c r="G103" s="19" t="n">
        <f aca="false">G109+G104</f>
        <v>3039</v>
      </c>
    </row>
    <row r="104" customFormat="false" ht="15" hidden="false" customHeight="false" outlineLevel="0" collapsed="false">
      <c r="A104" s="20" t="s">
        <v>117</v>
      </c>
      <c r="B104" s="18" t="s">
        <v>701</v>
      </c>
      <c r="C104" s="18" t="s">
        <v>18</v>
      </c>
      <c r="D104" s="18" t="s">
        <v>106</v>
      </c>
      <c r="E104" s="21" t="s">
        <v>118</v>
      </c>
      <c r="F104" s="18"/>
      <c r="G104" s="19" t="n">
        <f aca="false">G105</f>
        <v>862</v>
      </c>
    </row>
    <row r="105" customFormat="false" ht="60" hidden="false" customHeight="false" outlineLevel="0" collapsed="false">
      <c r="A105" s="20" t="s">
        <v>119</v>
      </c>
      <c r="B105" s="18" t="s">
        <v>701</v>
      </c>
      <c r="C105" s="18" t="s">
        <v>18</v>
      </c>
      <c r="D105" s="18" t="s">
        <v>106</v>
      </c>
      <c r="E105" s="21" t="s">
        <v>120</v>
      </c>
      <c r="F105" s="18"/>
      <c r="G105" s="19" t="n">
        <f aca="false">G106</f>
        <v>862</v>
      </c>
    </row>
    <row r="106" customFormat="false" ht="75" hidden="false" customHeight="false" outlineLevel="0" collapsed="false">
      <c r="A106" s="24" t="s">
        <v>121</v>
      </c>
      <c r="B106" s="18" t="s">
        <v>701</v>
      </c>
      <c r="C106" s="18" t="s">
        <v>18</v>
      </c>
      <c r="D106" s="18" t="s">
        <v>106</v>
      </c>
      <c r="E106" s="21" t="s">
        <v>122</v>
      </c>
      <c r="F106" s="18"/>
      <c r="G106" s="30" t="n">
        <f aca="false">G107</f>
        <v>862</v>
      </c>
    </row>
    <row r="107" customFormat="false" ht="75" hidden="false" customHeight="false" outlineLevel="0" collapsed="false">
      <c r="A107" s="22" t="s">
        <v>29</v>
      </c>
      <c r="B107" s="18" t="s">
        <v>701</v>
      </c>
      <c r="C107" s="18" t="s">
        <v>18</v>
      </c>
      <c r="D107" s="18" t="s">
        <v>106</v>
      </c>
      <c r="E107" s="21" t="s">
        <v>122</v>
      </c>
      <c r="F107" s="18" t="s">
        <v>30</v>
      </c>
      <c r="G107" s="30" t="n">
        <f aca="false">G108</f>
        <v>862</v>
      </c>
    </row>
    <row r="108" customFormat="false" ht="30" hidden="false" customHeight="false" outlineLevel="0" collapsed="false">
      <c r="A108" s="26" t="s">
        <v>123</v>
      </c>
      <c r="B108" s="18" t="s">
        <v>701</v>
      </c>
      <c r="C108" s="18" t="s">
        <v>18</v>
      </c>
      <c r="D108" s="18" t="s">
        <v>106</v>
      </c>
      <c r="E108" s="21" t="s">
        <v>122</v>
      </c>
      <c r="F108" s="18" t="s">
        <v>124</v>
      </c>
      <c r="G108" s="30" t="n">
        <v>862</v>
      </c>
    </row>
    <row r="109" customFormat="false" ht="15" hidden="false" customHeight="false" outlineLevel="0" collapsed="false">
      <c r="A109" s="20" t="s">
        <v>125</v>
      </c>
      <c r="B109" s="18" t="s">
        <v>701</v>
      </c>
      <c r="C109" s="18" t="s">
        <v>18</v>
      </c>
      <c r="D109" s="18" t="s">
        <v>106</v>
      </c>
      <c r="E109" s="21" t="s">
        <v>126</v>
      </c>
      <c r="F109" s="18"/>
      <c r="G109" s="19" t="n">
        <f aca="false">G110</f>
        <v>2177</v>
      </c>
    </row>
    <row r="110" customFormat="false" ht="90" hidden="false" customHeight="false" outlineLevel="0" collapsed="false">
      <c r="A110" s="20" t="s">
        <v>127</v>
      </c>
      <c r="B110" s="18" t="s">
        <v>701</v>
      </c>
      <c r="C110" s="18" t="s">
        <v>18</v>
      </c>
      <c r="D110" s="18" t="s">
        <v>106</v>
      </c>
      <c r="E110" s="21" t="s">
        <v>128</v>
      </c>
      <c r="F110" s="18"/>
      <c r="G110" s="19" t="n">
        <f aca="false">G111</f>
        <v>2177</v>
      </c>
    </row>
    <row r="111" customFormat="false" ht="75" hidden="false" customHeight="false" outlineLevel="0" collapsed="false">
      <c r="A111" s="24" t="s">
        <v>129</v>
      </c>
      <c r="B111" s="18" t="s">
        <v>701</v>
      </c>
      <c r="C111" s="18" t="s">
        <v>18</v>
      </c>
      <c r="D111" s="18" t="s">
        <v>106</v>
      </c>
      <c r="E111" s="21" t="s">
        <v>130</v>
      </c>
      <c r="F111" s="18"/>
      <c r="G111" s="19" t="n">
        <f aca="false">G112+G114</f>
        <v>2177</v>
      </c>
    </row>
    <row r="112" customFormat="false" ht="75" hidden="false" customHeight="false" outlineLevel="0" collapsed="false">
      <c r="A112" s="22" t="s">
        <v>29</v>
      </c>
      <c r="B112" s="18" t="s">
        <v>701</v>
      </c>
      <c r="C112" s="18" t="s">
        <v>18</v>
      </c>
      <c r="D112" s="18" t="s">
        <v>106</v>
      </c>
      <c r="E112" s="21" t="s">
        <v>130</v>
      </c>
      <c r="F112" s="18" t="s">
        <v>30</v>
      </c>
      <c r="G112" s="19" t="n">
        <f aca="false">G113</f>
        <v>1848.9</v>
      </c>
    </row>
    <row r="113" customFormat="false" ht="30" hidden="false" customHeight="false" outlineLevel="0" collapsed="false">
      <c r="A113" s="22" t="s">
        <v>31</v>
      </c>
      <c r="B113" s="18" t="s">
        <v>701</v>
      </c>
      <c r="C113" s="18" t="s">
        <v>18</v>
      </c>
      <c r="D113" s="18" t="s">
        <v>106</v>
      </c>
      <c r="E113" s="21" t="s">
        <v>130</v>
      </c>
      <c r="F113" s="18" t="s">
        <v>32</v>
      </c>
      <c r="G113" s="19" t="n">
        <v>1848.9</v>
      </c>
    </row>
    <row r="114" customFormat="false" ht="30" hidden="false" customHeight="false" outlineLevel="0" collapsed="false">
      <c r="A114" s="22" t="s">
        <v>43</v>
      </c>
      <c r="B114" s="18" t="s">
        <v>701</v>
      </c>
      <c r="C114" s="18" t="s">
        <v>18</v>
      </c>
      <c r="D114" s="18" t="s">
        <v>106</v>
      </c>
      <c r="E114" s="21" t="s">
        <v>130</v>
      </c>
      <c r="F114" s="18" t="s">
        <v>44</v>
      </c>
      <c r="G114" s="19" t="n">
        <f aca="false">G115</f>
        <v>328.1</v>
      </c>
    </row>
    <row r="115" customFormat="false" ht="45" hidden="false" customHeight="false" outlineLevel="0" collapsed="false">
      <c r="A115" s="22" t="s">
        <v>45</v>
      </c>
      <c r="B115" s="18" t="s">
        <v>701</v>
      </c>
      <c r="C115" s="18" t="s">
        <v>18</v>
      </c>
      <c r="D115" s="18" t="s">
        <v>106</v>
      </c>
      <c r="E115" s="21" t="s">
        <v>130</v>
      </c>
      <c r="F115" s="18" t="s">
        <v>46</v>
      </c>
      <c r="G115" s="19" t="n">
        <v>328.1</v>
      </c>
    </row>
    <row r="116" customFormat="false" ht="45" hidden="false" customHeight="false" outlineLevel="0" collapsed="false">
      <c r="A116" s="20" t="s">
        <v>131</v>
      </c>
      <c r="B116" s="18" t="s">
        <v>701</v>
      </c>
      <c r="C116" s="18" t="s">
        <v>18</v>
      </c>
      <c r="D116" s="18" t="s">
        <v>106</v>
      </c>
      <c r="E116" s="21" t="s">
        <v>132</v>
      </c>
      <c r="F116" s="18"/>
      <c r="G116" s="19" t="n">
        <f aca="false">G117+G122</f>
        <v>5263.6</v>
      </c>
    </row>
    <row r="117" customFormat="false" ht="30" hidden="false" customHeight="false" outlineLevel="0" collapsed="false">
      <c r="A117" s="20" t="s">
        <v>133</v>
      </c>
      <c r="B117" s="18" t="s">
        <v>701</v>
      </c>
      <c r="C117" s="18" t="s">
        <v>18</v>
      </c>
      <c r="D117" s="18" t="s">
        <v>106</v>
      </c>
      <c r="E117" s="21" t="s">
        <v>134</v>
      </c>
      <c r="F117" s="18"/>
      <c r="G117" s="19" t="n">
        <f aca="false">G118</f>
        <v>879.6</v>
      </c>
    </row>
    <row r="118" customFormat="false" ht="60" hidden="false" customHeight="false" outlineLevel="0" collapsed="false">
      <c r="A118" s="24" t="s">
        <v>135</v>
      </c>
      <c r="B118" s="18" t="s">
        <v>701</v>
      </c>
      <c r="C118" s="18" t="s">
        <v>18</v>
      </c>
      <c r="D118" s="18" t="s">
        <v>106</v>
      </c>
      <c r="E118" s="21" t="s">
        <v>136</v>
      </c>
      <c r="F118" s="18"/>
      <c r="G118" s="19" t="n">
        <f aca="false">G119</f>
        <v>879.6</v>
      </c>
    </row>
    <row r="119" customFormat="false" ht="15" hidden="false" customHeight="false" outlineLevel="0" collapsed="false">
      <c r="A119" s="22" t="s">
        <v>137</v>
      </c>
      <c r="B119" s="18" t="s">
        <v>701</v>
      </c>
      <c r="C119" s="18" t="s">
        <v>18</v>
      </c>
      <c r="D119" s="18" t="s">
        <v>106</v>
      </c>
      <c r="E119" s="21" t="s">
        <v>138</v>
      </c>
      <c r="F119" s="18"/>
      <c r="G119" s="19" t="n">
        <f aca="false">G120</f>
        <v>879.6</v>
      </c>
    </row>
    <row r="120" customFormat="false" ht="45" hidden="false" customHeight="false" outlineLevel="0" collapsed="false">
      <c r="A120" s="22" t="s">
        <v>139</v>
      </c>
      <c r="B120" s="18" t="s">
        <v>701</v>
      </c>
      <c r="C120" s="18" t="s">
        <v>18</v>
      </c>
      <c r="D120" s="18" t="s">
        <v>106</v>
      </c>
      <c r="E120" s="21" t="s">
        <v>138</v>
      </c>
      <c r="F120" s="18" t="s">
        <v>140</v>
      </c>
      <c r="G120" s="19" t="n">
        <f aca="false">G121</f>
        <v>879.6</v>
      </c>
    </row>
    <row r="121" customFormat="false" ht="15" hidden="false" customHeight="false" outlineLevel="0" collapsed="false">
      <c r="A121" s="22" t="s">
        <v>141</v>
      </c>
      <c r="B121" s="18" t="s">
        <v>701</v>
      </c>
      <c r="C121" s="18" t="s">
        <v>18</v>
      </c>
      <c r="D121" s="18" t="s">
        <v>106</v>
      </c>
      <c r="E121" s="21" t="s">
        <v>138</v>
      </c>
      <c r="F121" s="18" t="s">
        <v>142</v>
      </c>
      <c r="G121" s="19" t="n">
        <v>879.6</v>
      </c>
    </row>
    <row r="122" customFormat="false" ht="15" hidden="false" customHeight="false" outlineLevel="0" collapsed="false">
      <c r="A122" s="24" t="s">
        <v>143</v>
      </c>
      <c r="B122" s="18" t="s">
        <v>701</v>
      </c>
      <c r="C122" s="18" t="s">
        <v>18</v>
      </c>
      <c r="D122" s="18" t="s">
        <v>106</v>
      </c>
      <c r="E122" s="21" t="s">
        <v>144</v>
      </c>
      <c r="F122" s="18"/>
      <c r="G122" s="19" t="n">
        <f aca="false">G123</f>
        <v>4384</v>
      </c>
    </row>
    <row r="123" customFormat="false" ht="45" hidden="false" customHeight="false" outlineLevel="0" collapsed="false">
      <c r="A123" s="24" t="s">
        <v>25</v>
      </c>
      <c r="B123" s="18" t="s">
        <v>701</v>
      </c>
      <c r="C123" s="18" t="s">
        <v>18</v>
      </c>
      <c r="D123" s="18" t="s">
        <v>106</v>
      </c>
      <c r="E123" s="21" t="s">
        <v>145</v>
      </c>
      <c r="F123" s="18"/>
      <c r="G123" s="19" t="n">
        <f aca="false">G124</f>
        <v>4384</v>
      </c>
    </row>
    <row r="124" customFormat="false" ht="30" hidden="false" customHeight="false" outlineLevel="0" collapsed="false">
      <c r="A124" s="31" t="s">
        <v>146</v>
      </c>
      <c r="B124" s="18" t="s">
        <v>701</v>
      </c>
      <c r="C124" s="18" t="s">
        <v>18</v>
      </c>
      <c r="D124" s="18" t="s">
        <v>106</v>
      </c>
      <c r="E124" s="21" t="s">
        <v>147</v>
      </c>
      <c r="F124" s="18"/>
      <c r="G124" s="19" t="n">
        <f aca="false">G125</f>
        <v>4384</v>
      </c>
    </row>
    <row r="125" customFormat="false" ht="75" hidden="false" customHeight="false" outlineLevel="0" collapsed="false">
      <c r="A125" s="22" t="s">
        <v>29</v>
      </c>
      <c r="B125" s="18" t="s">
        <v>701</v>
      </c>
      <c r="C125" s="18" t="s">
        <v>18</v>
      </c>
      <c r="D125" s="18" t="s">
        <v>106</v>
      </c>
      <c r="E125" s="21" t="s">
        <v>147</v>
      </c>
      <c r="F125" s="18" t="s">
        <v>30</v>
      </c>
      <c r="G125" s="19" t="n">
        <f aca="false">G126</f>
        <v>4384</v>
      </c>
    </row>
    <row r="126" customFormat="false" ht="30" hidden="false" customHeight="false" outlineLevel="0" collapsed="false">
      <c r="A126" s="22" t="s">
        <v>123</v>
      </c>
      <c r="B126" s="18" t="s">
        <v>701</v>
      </c>
      <c r="C126" s="18" t="s">
        <v>18</v>
      </c>
      <c r="D126" s="18" t="s">
        <v>106</v>
      </c>
      <c r="E126" s="21" t="s">
        <v>147</v>
      </c>
      <c r="F126" s="18" t="s">
        <v>124</v>
      </c>
      <c r="G126" s="19" t="n">
        <f aca="false">4384</f>
        <v>4384</v>
      </c>
    </row>
    <row r="127" customFormat="false" ht="30" hidden="false" customHeight="false" outlineLevel="0" collapsed="false">
      <c r="A127" s="20" t="s">
        <v>21</v>
      </c>
      <c r="B127" s="18" t="s">
        <v>701</v>
      </c>
      <c r="C127" s="18" t="s">
        <v>18</v>
      </c>
      <c r="D127" s="18" t="s">
        <v>106</v>
      </c>
      <c r="E127" s="21" t="s">
        <v>22</v>
      </c>
      <c r="F127" s="25"/>
      <c r="G127" s="19" t="n">
        <f aca="false">G128+G142</f>
        <v>83713.7</v>
      </c>
    </row>
    <row r="128" customFormat="false" ht="30" hidden="false" customHeight="false" outlineLevel="0" collapsed="false">
      <c r="A128" s="20" t="s">
        <v>148</v>
      </c>
      <c r="B128" s="18" t="s">
        <v>701</v>
      </c>
      <c r="C128" s="18" t="s">
        <v>18</v>
      </c>
      <c r="D128" s="18" t="s">
        <v>106</v>
      </c>
      <c r="E128" s="21" t="s">
        <v>149</v>
      </c>
      <c r="F128" s="25"/>
      <c r="G128" s="19" t="n">
        <f aca="false">G129+G136</f>
        <v>20215</v>
      </c>
    </row>
    <row r="129" customFormat="false" ht="45" hidden="false" customHeight="false" outlineLevel="0" collapsed="false">
      <c r="A129" s="24" t="s">
        <v>150</v>
      </c>
      <c r="B129" s="18" t="s">
        <v>701</v>
      </c>
      <c r="C129" s="18" t="s">
        <v>18</v>
      </c>
      <c r="D129" s="18" t="s">
        <v>106</v>
      </c>
      <c r="E129" s="21" t="s">
        <v>151</v>
      </c>
      <c r="F129" s="25"/>
      <c r="G129" s="19" t="n">
        <f aca="false">G130+G133</f>
        <v>19450</v>
      </c>
    </row>
    <row r="130" customFormat="false" ht="45" hidden="false" customHeight="false" outlineLevel="0" collapsed="false">
      <c r="A130" s="23" t="s">
        <v>152</v>
      </c>
      <c r="B130" s="18" t="s">
        <v>701</v>
      </c>
      <c r="C130" s="18" t="s">
        <v>18</v>
      </c>
      <c r="D130" s="18" t="s">
        <v>106</v>
      </c>
      <c r="E130" s="21" t="s">
        <v>153</v>
      </c>
      <c r="F130" s="25"/>
      <c r="G130" s="19" t="n">
        <f aca="false">G131</f>
        <v>6850</v>
      </c>
    </row>
    <row r="131" customFormat="false" ht="30" hidden="false" customHeight="false" outlineLevel="0" collapsed="false">
      <c r="A131" s="22" t="s">
        <v>43</v>
      </c>
      <c r="B131" s="18" t="s">
        <v>701</v>
      </c>
      <c r="C131" s="18" t="s">
        <v>18</v>
      </c>
      <c r="D131" s="18" t="s">
        <v>106</v>
      </c>
      <c r="E131" s="21" t="s">
        <v>153</v>
      </c>
      <c r="F131" s="18" t="n">
        <v>200</v>
      </c>
      <c r="G131" s="19" t="n">
        <f aca="false">G132</f>
        <v>6850</v>
      </c>
    </row>
    <row r="132" customFormat="false" ht="45" hidden="false" customHeight="false" outlineLevel="0" collapsed="false">
      <c r="A132" s="22" t="s">
        <v>45</v>
      </c>
      <c r="B132" s="18" t="s">
        <v>701</v>
      </c>
      <c r="C132" s="18" t="s">
        <v>18</v>
      </c>
      <c r="D132" s="18" t="s">
        <v>106</v>
      </c>
      <c r="E132" s="21" t="s">
        <v>153</v>
      </c>
      <c r="F132" s="18" t="n">
        <v>240</v>
      </c>
      <c r="G132" s="19" t="n">
        <f aca="false">8465+359.8-2074.8+100</f>
        <v>6850</v>
      </c>
    </row>
    <row r="133" customFormat="false" ht="30" hidden="false" customHeight="false" outlineLevel="0" collapsed="false">
      <c r="A133" s="20" t="s">
        <v>154</v>
      </c>
      <c r="B133" s="18" t="s">
        <v>701</v>
      </c>
      <c r="C133" s="18" t="s">
        <v>18</v>
      </c>
      <c r="D133" s="18" t="s">
        <v>106</v>
      </c>
      <c r="E133" s="21" t="s">
        <v>155</v>
      </c>
      <c r="F133" s="25"/>
      <c r="G133" s="19" t="n">
        <f aca="false">G134</f>
        <v>12600</v>
      </c>
    </row>
    <row r="134" customFormat="false" ht="30" hidden="false" customHeight="false" outlineLevel="0" collapsed="false">
      <c r="A134" s="22" t="s">
        <v>43</v>
      </c>
      <c r="B134" s="18" t="s">
        <v>701</v>
      </c>
      <c r="C134" s="18" t="s">
        <v>18</v>
      </c>
      <c r="D134" s="18" t="s">
        <v>106</v>
      </c>
      <c r="E134" s="21" t="s">
        <v>155</v>
      </c>
      <c r="F134" s="18" t="n">
        <v>200</v>
      </c>
      <c r="G134" s="19" t="n">
        <f aca="false">G135</f>
        <v>12600</v>
      </c>
    </row>
    <row r="135" customFormat="false" ht="45" hidden="false" customHeight="false" outlineLevel="0" collapsed="false">
      <c r="A135" s="22" t="s">
        <v>45</v>
      </c>
      <c r="B135" s="18" t="s">
        <v>701</v>
      </c>
      <c r="C135" s="18" t="s">
        <v>18</v>
      </c>
      <c r="D135" s="18" t="s">
        <v>106</v>
      </c>
      <c r="E135" s="21" t="s">
        <v>155</v>
      </c>
      <c r="F135" s="18" t="n">
        <v>240</v>
      </c>
      <c r="G135" s="19" t="n">
        <f aca="false">13800-1200</f>
        <v>12600</v>
      </c>
    </row>
    <row r="136" customFormat="false" ht="45" hidden="false" customHeight="false" outlineLevel="0" collapsed="false">
      <c r="A136" s="24" t="s">
        <v>156</v>
      </c>
      <c r="B136" s="18" t="s">
        <v>701</v>
      </c>
      <c r="C136" s="18" t="s">
        <v>18</v>
      </c>
      <c r="D136" s="18" t="s">
        <v>106</v>
      </c>
      <c r="E136" s="21" t="s">
        <v>157</v>
      </c>
      <c r="F136" s="25"/>
      <c r="G136" s="19" t="n">
        <f aca="false">G137</f>
        <v>765</v>
      </c>
    </row>
    <row r="137" customFormat="false" ht="45" hidden="false" customHeight="false" outlineLevel="0" collapsed="false">
      <c r="A137" s="24" t="s">
        <v>158</v>
      </c>
      <c r="B137" s="18" t="s">
        <v>701</v>
      </c>
      <c r="C137" s="18" t="s">
        <v>18</v>
      </c>
      <c r="D137" s="18" t="s">
        <v>106</v>
      </c>
      <c r="E137" s="21" t="s">
        <v>159</v>
      </c>
      <c r="F137" s="25"/>
      <c r="G137" s="19" t="n">
        <f aca="false">G138+G140</f>
        <v>765</v>
      </c>
    </row>
    <row r="138" customFormat="false" ht="75" hidden="false" customHeight="false" outlineLevel="0" collapsed="false">
      <c r="A138" s="26" t="s">
        <v>29</v>
      </c>
      <c r="B138" s="18" t="s">
        <v>701</v>
      </c>
      <c r="C138" s="18" t="s">
        <v>18</v>
      </c>
      <c r="D138" s="18" t="s">
        <v>106</v>
      </c>
      <c r="E138" s="21" t="s">
        <v>159</v>
      </c>
      <c r="F138" s="18" t="s">
        <v>30</v>
      </c>
      <c r="G138" s="19" t="n">
        <f aca="false">G139</f>
        <v>682.2</v>
      </c>
    </row>
    <row r="139" customFormat="false" ht="30" hidden="false" customHeight="false" outlineLevel="0" collapsed="false">
      <c r="A139" s="26" t="s">
        <v>31</v>
      </c>
      <c r="B139" s="18" t="s">
        <v>701</v>
      </c>
      <c r="C139" s="18" t="s">
        <v>18</v>
      </c>
      <c r="D139" s="18" t="s">
        <v>106</v>
      </c>
      <c r="E139" s="21" t="s">
        <v>159</v>
      </c>
      <c r="F139" s="18" t="s">
        <v>32</v>
      </c>
      <c r="G139" s="19" t="n">
        <v>682.2</v>
      </c>
    </row>
    <row r="140" customFormat="false" ht="30" hidden="false" customHeight="false" outlineLevel="0" collapsed="false">
      <c r="A140" s="22" t="s">
        <v>43</v>
      </c>
      <c r="B140" s="18" t="s">
        <v>701</v>
      </c>
      <c r="C140" s="18" t="s">
        <v>18</v>
      </c>
      <c r="D140" s="18" t="s">
        <v>106</v>
      </c>
      <c r="E140" s="21" t="s">
        <v>159</v>
      </c>
      <c r="F140" s="18" t="n">
        <v>200</v>
      </c>
      <c r="G140" s="19" t="n">
        <f aca="false">G141</f>
        <v>82.8</v>
      </c>
    </row>
    <row r="141" customFormat="false" ht="45" hidden="false" customHeight="false" outlineLevel="0" collapsed="false">
      <c r="A141" s="22" t="s">
        <v>45</v>
      </c>
      <c r="B141" s="18" t="s">
        <v>701</v>
      </c>
      <c r="C141" s="18" t="s">
        <v>18</v>
      </c>
      <c r="D141" s="18" t="s">
        <v>106</v>
      </c>
      <c r="E141" s="21" t="s">
        <v>159</v>
      </c>
      <c r="F141" s="18" t="n">
        <v>240</v>
      </c>
      <c r="G141" s="19" t="n">
        <v>82.8</v>
      </c>
    </row>
    <row r="142" customFormat="false" ht="15" hidden="false" customHeight="false" outlineLevel="0" collapsed="false">
      <c r="A142" s="20" t="s">
        <v>23</v>
      </c>
      <c r="B142" s="18" t="s">
        <v>701</v>
      </c>
      <c r="C142" s="18" t="s">
        <v>18</v>
      </c>
      <c r="D142" s="18" t="s">
        <v>106</v>
      </c>
      <c r="E142" s="21" t="s">
        <v>24</v>
      </c>
      <c r="F142" s="18"/>
      <c r="G142" s="19" t="n">
        <f aca="false">G143</f>
        <v>63498.7</v>
      </c>
    </row>
    <row r="143" customFormat="false" ht="45" hidden="false" customHeight="false" outlineLevel="0" collapsed="false">
      <c r="A143" s="20" t="s">
        <v>25</v>
      </c>
      <c r="B143" s="18" t="s">
        <v>701</v>
      </c>
      <c r="C143" s="18" t="s">
        <v>18</v>
      </c>
      <c r="D143" s="18" t="s">
        <v>106</v>
      </c>
      <c r="E143" s="21" t="s">
        <v>26</v>
      </c>
      <c r="F143" s="18"/>
      <c r="G143" s="19" t="n">
        <f aca="false">G144+G155+G164+G151</f>
        <v>63498.7</v>
      </c>
    </row>
    <row r="144" customFormat="false" ht="30" hidden="false" customHeight="false" outlineLevel="0" collapsed="false">
      <c r="A144" s="20" t="s">
        <v>160</v>
      </c>
      <c r="B144" s="18" t="s">
        <v>701</v>
      </c>
      <c r="C144" s="18" t="s">
        <v>18</v>
      </c>
      <c r="D144" s="18" t="s">
        <v>106</v>
      </c>
      <c r="E144" s="21" t="s">
        <v>161</v>
      </c>
      <c r="F144" s="25"/>
      <c r="G144" s="19" t="n">
        <f aca="false">G145+G147+G149</f>
        <v>9817.1</v>
      </c>
    </row>
    <row r="145" customFormat="false" ht="75" hidden="false" customHeight="false" outlineLevel="0" collapsed="false">
      <c r="A145" s="22" t="s">
        <v>29</v>
      </c>
      <c r="B145" s="18" t="s">
        <v>701</v>
      </c>
      <c r="C145" s="18" t="s">
        <v>18</v>
      </c>
      <c r="D145" s="18" t="s">
        <v>106</v>
      </c>
      <c r="E145" s="21" t="s">
        <v>161</v>
      </c>
      <c r="F145" s="18" t="s">
        <v>30</v>
      </c>
      <c r="G145" s="19" t="n">
        <f aca="false">G146</f>
        <v>8932.4</v>
      </c>
    </row>
    <row r="146" customFormat="false" ht="30" hidden="false" customHeight="false" outlineLevel="0" collapsed="false">
      <c r="A146" s="22" t="s">
        <v>31</v>
      </c>
      <c r="B146" s="18" t="s">
        <v>701</v>
      </c>
      <c r="C146" s="18" t="s">
        <v>18</v>
      </c>
      <c r="D146" s="18" t="s">
        <v>106</v>
      </c>
      <c r="E146" s="21" t="s">
        <v>161</v>
      </c>
      <c r="F146" s="18" t="s">
        <v>32</v>
      </c>
      <c r="G146" s="19" t="n">
        <v>8932.4</v>
      </c>
    </row>
    <row r="147" customFormat="false" ht="30" hidden="false" customHeight="false" outlineLevel="0" collapsed="false">
      <c r="A147" s="22" t="s">
        <v>43</v>
      </c>
      <c r="B147" s="18" t="s">
        <v>701</v>
      </c>
      <c r="C147" s="18" t="s">
        <v>18</v>
      </c>
      <c r="D147" s="18" t="s">
        <v>106</v>
      </c>
      <c r="E147" s="21" t="s">
        <v>161</v>
      </c>
      <c r="F147" s="18" t="s">
        <v>44</v>
      </c>
      <c r="G147" s="19" t="n">
        <f aca="false">G148</f>
        <v>771.7</v>
      </c>
    </row>
    <row r="148" customFormat="false" ht="45" hidden="false" customHeight="false" outlineLevel="0" collapsed="false">
      <c r="A148" s="22" t="s">
        <v>45</v>
      </c>
      <c r="B148" s="18" t="s">
        <v>701</v>
      </c>
      <c r="C148" s="18" t="s">
        <v>18</v>
      </c>
      <c r="D148" s="18" t="s">
        <v>106</v>
      </c>
      <c r="E148" s="21" t="s">
        <v>161</v>
      </c>
      <c r="F148" s="18" t="s">
        <v>46</v>
      </c>
      <c r="G148" s="19" t="n">
        <f aca="false">1181.7-300-110</f>
        <v>771.7</v>
      </c>
    </row>
    <row r="149" customFormat="false" ht="15" hidden="false" customHeight="false" outlineLevel="0" collapsed="false">
      <c r="A149" s="22" t="s">
        <v>67</v>
      </c>
      <c r="B149" s="18" t="s">
        <v>701</v>
      </c>
      <c r="C149" s="18" t="s">
        <v>18</v>
      </c>
      <c r="D149" s="18" t="s">
        <v>106</v>
      </c>
      <c r="E149" s="21" t="s">
        <v>161</v>
      </c>
      <c r="F149" s="18" t="s">
        <v>68</v>
      </c>
      <c r="G149" s="19" t="n">
        <f aca="false">G150</f>
        <v>113</v>
      </c>
    </row>
    <row r="150" customFormat="false" ht="15" hidden="false" customHeight="false" outlineLevel="0" collapsed="false">
      <c r="A150" s="26" t="s">
        <v>69</v>
      </c>
      <c r="B150" s="18" t="s">
        <v>701</v>
      </c>
      <c r="C150" s="18" t="s">
        <v>18</v>
      </c>
      <c r="D150" s="18" t="s">
        <v>106</v>
      </c>
      <c r="E150" s="21" t="s">
        <v>161</v>
      </c>
      <c r="F150" s="18" t="s">
        <v>70</v>
      </c>
      <c r="G150" s="19" t="n">
        <f aca="false">3+110</f>
        <v>113</v>
      </c>
    </row>
    <row r="151" customFormat="false" ht="15" hidden="false" customHeight="false" outlineLevel="0" collapsed="false">
      <c r="A151" s="23" t="s">
        <v>162</v>
      </c>
      <c r="B151" s="18" t="s">
        <v>701</v>
      </c>
      <c r="C151" s="18" t="s">
        <v>18</v>
      </c>
      <c r="D151" s="18" t="s">
        <v>106</v>
      </c>
      <c r="E151" s="27" t="s">
        <v>163</v>
      </c>
      <c r="F151" s="18"/>
      <c r="G151" s="19" t="n">
        <f aca="false">G152</f>
        <v>498.6</v>
      </c>
    </row>
    <row r="152" customFormat="false" ht="15" hidden="false" customHeight="false" outlineLevel="0" collapsed="false">
      <c r="A152" s="22" t="s">
        <v>67</v>
      </c>
      <c r="B152" s="18" t="s">
        <v>701</v>
      </c>
      <c r="C152" s="18" t="s">
        <v>18</v>
      </c>
      <c r="D152" s="18" t="s">
        <v>106</v>
      </c>
      <c r="E152" s="27" t="s">
        <v>163</v>
      </c>
      <c r="F152" s="18" t="s">
        <v>68</v>
      </c>
      <c r="G152" s="19" t="n">
        <f aca="false">G153+G154</f>
        <v>498.6</v>
      </c>
    </row>
    <row r="153" customFormat="false" ht="15" hidden="false" customHeight="false" outlineLevel="0" collapsed="false">
      <c r="A153" s="26" t="s">
        <v>69</v>
      </c>
      <c r="B153" s="18" t="s">
        <v>701</v>
      </c>
      <c r="C153" s="18" t="s">
        <v>18</v>
      </c>
      <c r="D153" s="18" t="s">
        <v>106</v>
      </c>
      <c r="E153" s="27" t="s">
        <v>163</v>
      </c>
      <c r="F153" s="18" t="s">
        <v>70</v>
      </c>
      <c r="G153" s="19" t="n">
        <v>410</v>
      </c>
    </row>
    <row r="154" customFormat="false" ht="45" hidden="false" customHeight="false" outlineLevel="0" collapsed="false">
      <c r="A154" s="22" t="s">
        <v>164</v>
      </c>
      <c r="B154" s="18" t="s">
        <v>701</v>
      </c>
      <c r="C154" s="18" t="s">
        <v>18</v>
      </c>
      <c r="D154" s="18" t="s">
        <v>106</v>
      </c>
      <c r="E154" s="27" t="s">
        <v>163</v>
      </c>
      <c r="F154" s="18" t="s">
        <v>165</v>
      </c>
      <c r="G154" s="19" t="n">
        <v>88.6</v>
      </c>
    </row>
    <row r="155" customFormat="false" ht="60" hidden="false" customHeight="false" outlineLevel="0" collapsed="false">
      <c r="A155" s="23" t="s">
        <v>166</v>
      </c>
      <c r="B155" s="18" t="s">
        <v>701</v>
      </c>
      <c r="C155" s="18" t="s">
        <v>18</v>
      </c>
      <c r="D155" s="18" t="s">
        <v>106</v>
      </c>
      <c r="E155" s="27" t="s">
        <v>167</v>
      </c>
      <c r="F155" s="25"/>
      <c r="G155" s="19" t="n">
        <f aca="false">G156+G158+G162+G160</f>
        <v>39793</v>
      </c>
    </row>
    <row r="156" customFormat="false" ht="75" hidden="false" customHeight="false" outlineLevel="0" collapsed="false">
      <c r="A156" s="22" t="s">
        <v>29</v>
      </c>
      <c r="B156" s="18" t="s">
        <v>701</v>
      </c>
      <c r="C156" s="18" t="s">
        <v>18</v>
      </c>
      <c r="D156" s="18" t="s">
        <v>106</v>
      </c>
      <c r="E156" s="27" t="s">
        <v>167</v>
      </c>
      <c r="F156" s="18" t="s">
        <v>30</v>
      </c>
      <c r="G156" s="19" t="n">
        <f aca="false">G157</f>
        <v>37873.4</v>
      </c>
    </row>
    <row r="157" customFormat="false" ht="30" hidden="false" customHeight="false" outlineLevel="0" collapsed="false">
      <c r="A157" s="26" t="s">
        <v>123</v>
      </c>
      <c r="B157" s="18" t="s">
        <v>701</v>
      </c>
      <c r="C157" s="18" t="s">
        <v>18</v>
      </c>
      <c r="D157" s="18" t="s">
        <v>106</v>
      </c>
      <c r="E157" s="27" t="s">
        <v>167</v>
      </c>
      <c r="F157" s="18" t="s">
        <v>124</v>
      </c>
      <c r="G157" s="19" t="n">
        <f aca="false">37908-34.6</f>
        <v>37873.4</v>
      </c>
    </row>
    <row r="158" customFormat="false" ht="30" hidden="false" customHeight="false" outlineLevel="0" collapsed="false">
      <c r="A158" s="22" t="s">
        <v>43</v>
      </c>
      <c r="B158" s="18" t="s">
        <v>701</v>
      </c>
      <c r="C158" s="18" t="s">
        <v>18</v>
      </c>
      <c r="D158" s="18" t="s">
        <v>106</v>
      </c>
      <c r="E158" s="27" t="s">
        <v>167</v>
      </c>
      <c r="F158" s="18" t="s">
        <v>44</v>
      </c>
      <c r="G158" s="19" t="n">
        <f aca="false">G159</f>
        <v>1543.1</v>
      </c>
    </row>
    <row r="159" customFormat="false" ht="45" hidden="false" customHeight="false" outlineLevel="0" collapsed="false">
      <c r="A159" s="22" t="s">
        <v>45</v>
      </c>
      <c r="B159" s="18" t="s">
        <v>701</v>
      </c>
      <c r="C159" s="18" t="s">
        <v>18</v>
      </c>
      <c r="D159" s="18" t="s">
        <v>106</v>
      </c>
      <c r="E159" s="27" t="s">
        <v>167</v>
      </c>
      <c r="F159" s="18" t="s">
        <v>46</v>
      </c>
      <c r="G159" s="19" t="n">
        <f aca="false">3662-1068.9-1000-50</f>
        <v>1543.1</v>
      </c>
    </row>
    <row r="160" customFormat="false" ht="30" hidden="false" customHeight="false" outlineLevel="0" collapsed="false">
      <c r="A160" s="26" t="s">
        <v>168</v>
      </c>
      <c r="B160" s="18" t="s">
        <v>701</v>
      </c>
      <c r="C160" s="18" t="s">
        <v>18</v>
      </c>
      <c r="D160" s="18" t="s">
        <v>106</v>
      </c>
      <c r="E160" s="27" t="s">
        <v>167</v>
      </c>
      <c r="F160" s="18" t="s">
        <v>169</v>
      </c>
      <c r="G160" s="19" t="n">
        <f aca="false">G161</f>
        <v>34.6</v>
      </c>
    </row>
    <row r="161" customFormat="false" ht="30" hidden="false" customHeight="false" outlineLevel="0" collapsed="false">
      <c r="A161" s="29" t="s">
        <v>170</v>
      </c>
      <c r="B161" s="18" t="s">
        <v>701</v>
      </c>
      <c r="C161" s="18" t="s">
        <v>18</v>
      </c>
      <c r="D161" s="18" t="s">
        <v>106</v>
      </c>
      <c r="E161" s="27" t="s">
        <v>167</v>
      </c>
      <c r="F161" s="18" t="s">
        <v>171</v>
      </c>
      <c r="G161" s="19" t="n">
        <v>34.6</v>
      </c>
    </row>
    <row r="162" customFormat="false" ht="15" hidden="false" customHeight="false" outlineLevel="0" collapsed="false">
      <c r="A162" s="22" t="s">
        <v>67</v>
      </c>
      <c r="B162" s="18" t="s">
        <v>701</v>
      </c>
      <c r="C162" s="18" t="s">
        <v>18</v>
      </c>
      <c r="D162" s="18" t="s">
        <v>106</v>
      </c>
      <c r="E162" s="27" t="s">
        <v>167</v>
      </c>
      <c r="F162" s="18" t="s">
        <v>68</v>
      </c>
      <c r="G162" s="19" t="n">
        <f aca="false">G163</f>
        <v>341.9</v>
      </c>
    </row>
    <row r="163" customFormat="false" ht="15" hidden="false" customHeight="false" outlineLevel="0" collapsed="false">
      <c r="A163" s="26" t="s">
        <v>69</v>
      </c>
      <c r="B163" s="18" t="s">
        <v>701</v>
      </c>
      <c r="C163" s="18" t="s">
        <v>18</v>
      </c>
      <c r="D163" s="18" t="s">
        <v>106</v>
      </c>
      <c r="E163" s="27" t="s">
        <v>167</v>
      </c>
      <c r="F163" s="18" t="s">
        <v>70</v>
      </c>
      <c r="G163" s="19" t="n">
        <v>341.9</v>
      </c>
    </row>
    <row r="164" customFormat="false" ht="45" hidden="false" customHeight="false" outlineLevel="0" collapsed="false">
      <c r="A164" s="23" t="s">
        <v>172</v>
      </c>
      <c r="B164" s="18" t="s">
        <v>701</v>
      </c>
      <c r="C164" s="18" t="s">
        <v>18</v>
      </c>
      <c r="D164" s="18" t="s">
        <v>106</v>
      </c>
      <c r="E164" s="27" t="s">
        <v>173</v>
      </c>
      <c r="F164" s="25"/>
      <c r="G164" s="19" t="n">
        <f aca="false">G165+G167+G171+G169</f>
        <v>13390</v>
      </c>
    </row>
    <row r="165" customFormat="false" ht="75" hidden="false" customHeight="false" outlineLevel="0" collapsed="false">
      <c r="A165" s="22" t="s">
        <v>29</v>
      </c>
      <c r="B165" s="18" t="s">
        <v>701</v>
      </c>
      <c r="C165" s="18" t="s">
        <v>18</v>
      </c>
      <c r="D165" s="18" t="s">
        <v>106</v>
      </c>
      <c r="E165" s="27" t="s">
        <v>173</v>
      </c>
      <c r="F165" s="18" t="s">
        <v>30</v>
      </c>
      <c r="G165" s="19" t="n">
        <f aca="false">G166</f>
        <v>12668.3</v>
      </c>
    </row>
    <row r="166" customFormat="false" ht="30" hidden="false" customHeight="false" outlineLevel="0" collapsed="false">
      <c r="A166" s="26" t="s">
        <v>123</v>
      </c>
      <c r="B166" s="18" t="s">
        <v>701</v>
      </c>
      <c r="C166" s="18" t="s">
        <v>18</v>
      </c>
      <c r="D166" s="18" t="s">
        <v>106</v>
      </c>
      <c r="E166" s="27" t="s">
        <v>173</v>
      </c>
      <c r="F166" s="18" t="s">
        <v>124</v>
      </c>
      <c r="G166" s="19" t="n">
        <f aca="false">15316.8-2566.8-81.7</f>
        <v>12668.3</v>
      </c>
    </row>
    <row r="167" customFormat="false" ht="30" hidden="false" customHeight="false" outlineLevel="0" collapsed="false">
      <c r="A167" s="22" t="s">
        <v>43</v>
      </c>
      <c r="B167" s="18" t="s">
        <v>701</v>
      </c>
      <c r="C167" s="18" t="s">
        <v>18</v>
      </c>
      <c r="D167" s="18" t="s">
        <v>106</v>
      </c>
      <c r="E167" s="27" t="s">
        <v>173</v>
      </c>
      <c r="F167" s="18" t="s">
        <v>44</v>
      </c>
      <c r="G167" s="19" t="n">
        <f aca="false">G168</f>
        <v>580</v>
      </c>
    </row>
    <row r="168" customFormat="false" ht="45" hidden="false" customHeight="false" outlineLevel="0" collapsed="false">
      <c r="A168" s="22" t="s">
        <v>45</v>
      </c>
      <c r="B168" s="18" t="s">
        <v>701</v>
      </c>
      <c r="C168" s="18" t="s">
        <v>18</v>
      </c>
      <c r="D168" s="18" t="s">
        <v>106</v>
      </c>
      <c r="E168" s="27" t="s">
        <v>173</v>
      </c>
      <c r="F168" s="18" t="s">
        <v>46</v>
      </c>
      <c r="G168" s="19" t="n">
        <f aca="false">1163-403-180</f>
        <v>580</v>
      </c>
    </row>
    <row r="169" customFormat="false" ht="30" hidden="false" customHeight="false" outlineLevel="0" collapsed="false">
      <c r="A169" s="26" t="s">
        <v>168</v>
      </c>
      <c r="B169" s="18" t="s">
        <v>701</v>
      </c>
      <c r="C169" s="18" t="s">
        <v>18</v>
      </c>
      <c r="D169" s="18" t="s">
        <v>106</v>
      </c>
      <c r="E169" s="27" t="s">
        <v>173</v>
      </c>
      <c r="F169" s="18" t="s">
        <v>169</v>
      </c>
      <c r="G169" s="19" t="n">
        <f aca="false">G170</f>
        <v>81.7</v>
      </c>
    </row>
    <row r="170" customFormat="false" ht="30" hidden="false" customHeight="false" outlineLevel="0" collapsed="false">
      <c r="A170" s="29" t="s">
        <v>170</v>
      </c>
      <c r="B170" s="18" t="s">
        <v>701</v>
      </c>
      <c r="C170" s="18" t="s">
        <v>18</v>
      </c>
      <c r="D170" s="18" t="s">
        <v>106</v>
      </c>
      <c r="E170" s="27" t="s">
        <v>173</v>
      </c>
      <c r="F170" s="18" t="s">
        <v>171</v>
      </c>
      <c r="G170" s="19" t="n">
        <v>81.7</v>
      </c>
    </row>
    <row r="171" customFormat="false" ht="15" hidden="false" customHeight="false" outlineLevel="0" collapsed="false">
      <c r="A171" s="22" t="s">
        <v>67</v>
      </c>
      <c r="B171" s="18" t="s">
        <v>701</v>
      </c>
      <c r="C171" s="18" t="s">
        <v>18</v>
      </c>
      <c r="D171" s="18" t="s">
        <v>106</v>
      </c>
      <c r="E171" s="27" t="s">
        <v>173</v>
      </c>
      <c r="F171" s="18" t="s">
        <v>68</v>
      </c>
      <c r="G171" s="19" t="n">
        <f aca="false">G172</f>
        <v>60</v>
      </c>
    </row>
    <row r="172" customFormat="false" ht="15" hidden="false" customHeight="false" outlineLevel="0" collapsed="false">
      <c r="A172" s="26" t="s">
        <v>69</v>
      </c>
      <c r="B172" s="18" t="s">
        <v>701</v>
      </c>
      <c r="C172" s="18" t="s">
        <v>18</v>
      </c>
      <c r="D172" s="18" t="s">
        <v>106</v>
      </c>
      <c r="E172" s="27" t="s">
        <v>173</v>
      </c>
      <c r="F172" s="18" t="s">
        <v>70</v>
      </c>
      <c r="G172" s="19" t="n">
        <v>60</v>
      </c>
    </row>
    <row r="173" customFormat="false" ht="60" hidden="false" customHeight="false" outlineLevel="0" collapsed="false">
      <c r="A173" s="20" t="s">
        <v>71</v>
      </c>
      <c r="B173" s="18" t="s">
        <v>701</v>
      </c>
      <c r="C173" s="18" t="s">
        <v>18</v>
      </c>
      <c r="D173" s="18" t="s">
        <v>106</v>
      </c>
      <c r="E173" s="21" t="s">
        <v>72</v>
      </c>
      <c r="F173" s="18"/>
      <c r="G173" s="19" t="n">
        <f aca="false">G174</f>
        <v>1723</v>
      </c>
    </row>
    <row r="174" customFormat="false" ht="15" hidden="false" customHeight="false" outlineLevel="0" collapsed="false">
      <c r="A174" s="20" t="s">
        <v>143</v>
      </c>
      <c r="B174" s="18" t="s">
        <v>701</v>
      </c>
      <c r="C174" s="18" t="s">
        <v>18</v>
      </c>
      <c r="D174" s="18" t="s">
        <v>106</v>
      </c>
      <c r="E174" s="21" t="s">
        <v>174</v>
      </c>
      <c r="F174" s="18"/>
      <c r="G174" s="19" t="n">
        <f aca="false">G175+G179</f>
        <v>1723</v>
      </c>
    </row>
    <row r="175" customFormat="false" ht="60" hidden="false" customHeight="false" outlineLevel="0" collapsed="false">
      <c r="A175" s="23" t="s">
        <v>175</v>
      </c>
      <c r="B175" s="18" t="s">
        <v>701</v>
      </c>
      <c r="C175" s="18" t="s">
        <v>18</v>
      </c>
      <c r="D175" s="18" t="s">
        <v>106</v>
      </c>
      <c r="E175" s="21" t="s">
        <v>176</v>
      </c>
      <c r="F175" s="25"/>
      <c r="G175" s="19" t="n">
        <f aca="false">G176</f>
        <v>3</v>
      </c>
    </row>
    <row r="176" customFormat="false" ht="45" hidden="false" customHeight="false" outlineLevel="0" collapsed="false">
      <c r="A176" s="20" t="s">
        <v>177</v>
      </c>
      <c r="B176" s="18" t="s">
        <v>701</v>
      </c>
      <c r="C176" s="18" t="s">
        <v>18</v>
      </c>
      <c r="D176" s="18" t="s">
        <v>106</v>
      </c>
      <c r="E176" s="21" t="s">
        <v>178</v>
      </c>
      <c r="F176" s="25"/>
      <c r="G176" s="19" t="n">
        <f aca="false">G177</f>
        <v>3</v>
      </c>
    </row>
    <row r="177" customFormat="false" ht="30" hidden="false" customHeight="false" outlineLevel="0" collapsed="false">
      <c r="A177" s="22" t="s">
        <v>43</v>
      </c>
      <c r="B177" s="18" t="s">
        <v>701</v>
      </c>
      <c r="C177" s="18" t="s">
        <v>18</v>
      </c>
      <c r="D177" s="18" t="s">
        <v>106</v>
      </c>
      <c r="E177" s="21" t="s">
        <v>178</v>
      </c>
      <c r="F177" s="18" t="n">
        <v>200</v>
      </c>
      <c r="G177" s="19" t="n">
        <f aca="false">G178</f>
        <v>3</v>
      </c>
    </row>
    <row r="178" customFormat="false" ht="45" hidden="false" customHeight="false" outlineLevel="0" collapsed="false">
      <c r="A178" s="22" t="s">
        <v>45</v>
      </c>
      <c r="B178" s="18" t="s">
        <v>701</v>
      </c>
      <c r="C178" s="18" t="s">
        <v>18</v>
      </c>
      <c r="D178" s="18" t="s">
        <v>106</v>
      </c>
      <c r="E178" s="21" t="s">
        <v>178</v>
      </c>
      <c r="F178" s="18" t="n">
        <v>240</v>
      </c>
      <c r="G178" s="19" t="n">
        <v>3</v>
      </c>
    </row>
    <row r="179" customFormat="false" ht="30" hidden="false" customHeight="false" outlineLevel="0" collapsed="false">
      <c r="A179" s="22" t="s">
        <v>179</v>
      </c>
      <c r="B179" s="18" t="s">
        <v>701</v>
      </c>
      <c r="C179" s="18" t="s">
        <v>18</v>
      </c>
      <c r="D179" s="18" t="s">
        <v>106</v>
      </c>
      <c r="E179" s="21" t="s">
        <v>180</v>
      </c>
      <c r="F179" s="18"/>
      <c r="G179" s="19" t="n">
        <f aca="false">G180</f>
        <v>1720</v>
      </c>
    </row>
    <row r="180" customFormat="false" ht="30" hidden="false" customHeight="false" outlineLevel="0" collapsed="false">
      <c r="A180" s="22" t="s">
        <v>181</v>
      </c>
      <c r="B180" s="18" t="s">
        <v>701</v>
      </c>
      <c r="C180" s="18" t="s">
        <v>18</v>
      </c>
      <c r="D180" s="18" t="s">
        <v>106</v>
      </c>
      <c r="E180" s="21" t="s">
        <v>182</v>
      </c>
      <c r="F180" s="18"/>
      <c r="G180" s="19" t="n">
        <f aca="false">G181</f>
        <v>1720</v>
      </c>
    </row>
    <row r="181" customFormat="false" ht="30" hidden="false" customHeight="false" outlineLevel="0" collapsed="false">
      <c r="A181" s="22" t="s">
        <v>43</v>
      </c>
      <c r="B181" s="18" t="s">
        <v>701</v>
      </c>
      <c r="C181" s="18" t="s">
        <v>18</v>
      </c>
      <c r="D181" s="18" t="s">
        <v>106</v>
      </c>
      <c r="E181" s="21" t="s">
        <v>182</v>
      </c>
      <c r="F181" s="18" t="s">
        <v>44</v>
      </c>
      <c r="G181" s="19" t="n">
        <f aca="false">G182</f>
        <v>1720</v>
      </c>
    </row>
    <row r="182" customFormat="false" ht="45" hidden="false" customHeight="false" outlineLevel="0" collapsed="false">
      <c r="A182" s="22" t="s">
        <v>45</v>
      </c>
      <c r="B182" s="18" t="s">
        <v>701</v>
      </c>
      <c r="C182" s="18" t="s">
        <v>18</v>
      </c>
      <c r="D182" s="18" t="s">
        <v>106</v>
      </c>
      <c r="E182" s="21" t="s">
        <v>182</v>
      </c>
      <c r="F182" s="18" t="s">
        <v>46</v>
      </c>
      <c r="G182" s="19" t="n">
        <v>1720</v>
      </c>
    </row>
    <row r="183" customFormat="false" ht="30" hidden="false" customHeight="false" outlineLevel="0" collapsed="false">
      <c r="A183" s="20" t="s">
        <v>183</v>
      </c>
      <c r="B183" s="18" t="s">
        <v>701</v>
      </c>
      <c r="C183" s="18" t="s">
        <v>18</v>
      </c>
      <c r="D183" s="18" t="s">
        <v>106</v>
      </c>
      <c r="E183" s="21" t="s">
        <v>184</v>
      </c>
      <c r="F183" s="18"/>
      <c r="G183" s="19" t="n">
        <f aca="false">G184</f>
        <v>50469.8</v>
      </c>
    </row>
    <row r="184" customFormat="false" ht="90" hidden="false" customHeight="false" outlineLevel="0" collapsed="false">
      <c r="A184" s="20" t="s">
        <v>185</v>
      </c>
      <c r="B184" s="18" t="s">
        <v>701</v>
      </c>
      <c r="C184" s="18" t="s">
        <v>18</v>
      </c>
      <c r="D184" s="18" t="s">
        <v>106</v>
      </c>
      <c r="E184" s="21" t="s">
        <v>186</v>
      </c>
      <c r="F184" s="18"/>
      <c r="G184" s="19" t="n">
        <f aca="false">G185</f>
        <v>50469.8</v>
      </c>
    </row>
    <row r="185" customFormat="false" ht="60" hidden="false" customHeight="false" outlineLevel="0" collapsed="false">
      <c r="A185" s="20" t="s">
        <v>187</v>
      </c>
      <c r="B185" s="18" t="s">
        <v>701</v>
      </c>
      <c r="C185" s="18" t="s">
        <v>18</v>
      </c>
      <c r="D185" s="18" t="s">
        <v>106</v>
      </c>
      <c r="E185" s="21" t="s">
        <v>188</v>
      </c>
      <c r="F185" s="18"/>
      <c r="G185" s="19" t="n">
        <f aca="false">G186+G189</f>
        <v>50469.8</v>
      </c>
    </row>
    <row r="186" customFormat="false" ht="60" hidden="false" customHeight="false" outlineLevel="0" collapsed="false">
      <c r="A186" s="24" t="s">
        <v>189</v>
      </c>
      <c r="B186" s="18" t="s">
        <v>701</v>
      </c>
      <c r="C186" s="18" t="s">
        <v>18</v>
      </c>
      <c r="D186" s="18" t="s">
        <v>106</v>
      </c>
      <c r="E186" s="21" t="s">
        <v>190</v>
      </c>
      <c r="F186" s="25"/>
      <c r="G186" s="19" t="n">
        <f aca="false">G187</f>
        <v>49954.8</v>
      </c>
    </row>
    <row r="187" customFormat="false" ht="45" hidden="false" customHeight="false" outlineLevel="0" collapsed="false">
      <c r="A187" s="22" t="s">
        <v>139</v>
      </c>
      <c r="B187" s="18" t="s">
        <v>701</v>
      </c>
      <c r="C187" s="18" t="s">
        <v>18</v>
      </c>
      <c r="D187" s="18" t="s">
        <v>106</v>
      </c>
      <c r="E187" s="21" t="s">
        <v>190</v>
      </c>
      <c r="F187" s="18" t="s">
        <v>140</v>
      </c>
      <c r="G187" s="19" t="n">
        <f aca="false">G188</f>
        <v>49954.8</v>
      </c>
    </row>
    <row r="188" customFormat="false" ht="15" hidden="false" customHeight="false" outlineLevel="0" collapsed="false">
      <c r="A188" s="22" t="s">
        <v>141</v>
      </c>
      <c r="B188" s="18" t="s">
        <v>701</v>
      </c>
      <c r="C188" s="18" t="s">
        <v>18</v>
      </c>
      <c r="D188" s="18" t="s">
        <v>106</v>
      </c>
      <c r="E188" s="21" t="s">
        <v>190</v>
      </c>
      <c r="F188" s="18" t="s">
        <v>142</v>
      </c>
      <c r="G188" s="19" t="n">
        <v>49954.8</v>
      </c>
    </row>
    <row r="189" customFormat="false" ht="120" hidden="false" customHeight="false" outlineLevel="0" collapsed="false">
      <c r="A189" s="23" t="s">
        <v>191</v>
      </c>
      <c r="B189" s="18" t="s">
        <v>701</v>
      </c>
      <c r="C189" s="18" t="s">
        <v>18</v>
      </c>
      <c r="D189" s="18" t="s">
        <v>106</v>
      </c>
      <c r="E189" s="21" t="s">
        <v>192</v>
      </c>
      <c r="F189" s="18"/>
      <c r="G189" s="19" t="n">
        <f aca="false">G190</f>
        <v>515</v>
      </c>
    </row>
    <row r="190" customFormat="false" ht="45" hidden="false" customHeight="false" outlineLevel="0" collapsed="false">
      <c r="A190" s="22" t="s">
        <v>139</v>
      </c>
      <c r="B190" s="18" t="s">
        <v>701</v>
      </c>
      <c r="C190" s="18" t="s">
        <v>18</v>
      </c>
      <c r="D190" s="18" t="s">
        <v>106</v>
      </c>
      <c r="E190" s="21" t="s">
        <v>192</v>
      </c>
      <c r="F190" s="18" t="s">
        <v>140</v>
      </c>
      <c r="G190" s="19" t="n">
        <f aca="false">G191</f>
        <v>515</v>
      </c>
    </row>
    <row r="191" customFormat="false" ht="15" hidden="false" customHeight="false" outlineLevel="0" collapsed="false">
      <c r="A191" s="22" t="s">
        <v>141</v>
      </c>
      <c r="B191" s="18" t="s">
        <v>701</v>
      </c>
      <c r="C191" s="18" t="s">
        <v>18</v>
      </c>
      <c r="D191" s="18" t="s">
        <v>106</v>
      </c>
      <c r="E191" s="21" t="s">
        <v>192</v>
      </c>
      <c r="F191" s="18" t="s">
        <v>142</v>
      </c>
      <c r="G191" s="19" t="n">
        <f aca="false">509+6</f>
        <v>515</v>
      </c>
    </row>
    <row r="192" customFormat="false" ht="15" hidden="false" customHeight="false" outlineLevel="0" collapsed="false">
      <c r="A192" s="20" t="s">
        <v>83</v>
      </c>
      <c r="B192" s="18" t="s">
        <v>701</v>
      </c>
      <c r="C192" s="18" t="s">
        <v>18</v>
      </c>
      <c r="D192" s="18" t="s">
        <v>106</v>
      </c>
      <c r="E192" s="21" t="s">
        <v>84</v>
      </c>
      <c r="F192" s="18"/>
      <c r="G192" s="19" t="n">
        <f aca="false">G193</f>
        <v>3210.5</v>
      </c>
    </row>
    <row r="193" customFormat="false" ht="15" hidden="false" customHeight="false" outlineLevel="0" collapsed="false">
      <c r="A193" s="20" t="s">
        <v>85</v>
      </c>
      <c r="B193" s="18" t="s">
        <v>701</v>
      </c>
      <c r="C193" s="18" t="s">
        <v>18</v>
      </c>
      <c r="D193" s="18" t="s">
        <v>106</v>
      </c>
      <c r="E193" s="21" t="s">
        <v>86</v>
      </c>
      <c r="F193" s="18"/>
      <c r="G193" s="19" t="n">
        <f aca="false">G194</f>
        <v>3210.5</v>
      </c>
    </row>
    <row r="194" customFormat="false" ht="30" hidden="false" customHeight="false" outlineLevel="0" collapsed="false">
      <c r="A194" s="22" t="s">
        <v>43</v>
      </c>
      <c r="B194" s="18" t="s">
        <v>701</v>
      </c>
      <c r="C194" s="18" t="s">
        <v>18</v>
      </c>
      <c r="D194" s="18" t="s">
        <v>106</v>
      </c>
      <c r="E194" s="21" t="s">
        <v>86</v>
      </c>
      <c r="F194" s="18" t="s">
        <v>44</v>
      </c>
      <c r="G194" s="19" t="n">
        <f aca="false">G195</f>
        <v>3210.5</v>
      </c>
    </row>
    <row r="195" customFormat="false" ht="45" hidden="false" customHeight="false" outlineLevel="0" collapsed="false">
      <c r="A195" s="22" t="s">
        <v>45</v>
      </c>
      <c r="B195" s="18" t="s">
        <v>701</v>
      </c>
      <c r="C195" s="18" t="s">
        <v>18</v>
      </c>
      <c r="D195" s="18" t="s">
        <v>106</v>
      </c>
      <c r="E195" s="21" t="s">
        <v>86</v>
      </c>
      <c r="F195" s="18" t="s">
        <v>46</v>
      </c>
      <c r="G195" s="19" t="n">
        <v>3210.5</v>
      </c>
    </row>
    <row r="196" customFormat="false" ht="15" hidden="false" customHeight="false" outlineLevel="0" collapsed="false">
      <c r="A196" s="17" t="s">
        <v>193</v>
      </c>
      <c r="B196" s="18" t="s">
        <v>701</v>
      </c>
      <c r="C196" s="18" t="s">
        <v>20</v>
      </c>
      <c r="D196" s="18"/>
      <c r="E196" s="18"/>
      <c r="F196" s="18"/>
      <c r="G196" s="19" t="n">
        <f aca="false">G197+G206</f>
        <v>4535</v>
      </c>
    </row>
    <row r="197" customFormat="false" ht="15" hidden="false" customHeight="false" outlineLevel="0" collapsed="false">
      <c r="A197" s="17" t="s">
        <v>194</v>
      </c>
      <c r="B197" s="18" t="s">
        <v>701</v>
      </c>
      <c r="C197" s="18" t="s">
        <v>20</v>
      </c>
      <c r="D197" s="18" t="s">
        <v>34</v>
      </c>
      <c r="E197" s="18"/>
      <c r="F197" s="18"/>
      <c r="G197" s="19" t="n">
        <f aca="false">G198</f>
        <v>4335</v>
      </c>
    </row>
    <row r="198" customFormat="false" ht="60" hidden="false" customHeight="false" outlineLevel="0" collapsed="false">
      <c r="A198" s="20" t="s">
        <v>71</v>
      </c>
      <c r="B198" s="18" t="s">
        <v>701</v>
      </c>
      <c r="C198" s="18" t="s">
        <v>20</v>
      </c>
      <c r="D198" s="18" t="s">
        <v>34</v>
      </c>
      <c r="E198" s="21" t="s">
        <v>72</v>
      </c>
      <c r="F198" s="18"/>
      <c r="G198" s="19" t="n">
        <f aca="false">G199</f>
        <v>4335</v>
      </c>
    </row>
    <row r="199" customFormat="false" ht="15" hidden="false" customHeight="false" outlineLevel="0" collapsed="false">
      <c r="A199" s="20" t="s">
        <v>143</v>
      </c>
      <c r="B199" s="18" t="s">
        <v>701</v>
      </c>
      <c r="C199" s="18" t="s">
        <v>20</v>
      </c>
      <c r="D199" s="18" t="s">
        <v>34</v>
      </c>
      <c r="E199" s="21" t="s">
        <v>174</v>
      </c>
      <c r="F199" s="18"/>
      <c r="G199" s="19" t="n">
        <f aca="false">G200</f>
        <v>4335</v>
      </c>
    </row>
    <row r="200" customFormat="false" ht="45" hidden="false" customHeight="false" outlineLevel="0" collapsed="false">
      <c r="A200" s="23" t="s">
        <v>195</v>
      </c>
      <c r="B200" s="18" t="s">
        <v>701</v>
      </c>
      <c r="C200" s="18" t="s">
        <v>20</v>
      </c>
      <c r="D200" s="18" t="s">
        <v>34</v>
      </c>
      <c r="E200" s="21" t="s">
        <v>196</v>
      </c>
      <c r="F200" s="18"/>
      <c r="G200" s="19" t="n">
        <f aca="false">G201</f>
        <v>4335</v>
      </c>
    </row>
    <row r="201" customFormat="false" ht="45" hidden="false" customHeight="false" outlineLevel="0" collapsed="false">
      <c r="A201" s="20" t="s">
        <v>197</v>
      </c>
      <c r="B201" s="18" t="s">
        <v>701</v>
      </c>
      <c r="C201" s="18" t="s">
        <v>20</v>
      </c>
      <c r="D201" s="18" t="s">
        <v>34</v>
      </c>
      <c r="E201" s="21" t="s">
        <v>198</v>
      </c>
      <c r="F201" s="18"/>
      <c r="G201" s="19" t="n">
        <f aca="false">G202+G204</f>
        <v>4335</v>
      </c>
    </row>
    <row r="202" customFormat="false" ht="75" hidden="false" customHeight="false" outlineLevel="0" collapsed="false">
      <c r="A202" s="22" t="s">
        <v>29</v>
      </c>
      <c r="B202" s="18" t="s">
        <v>701</v>
      </c>
      <c r="C202" s="18" t="s">
        <v>20</v>
      </c>
      <c r="D202" s="18" t="s">
        <v>34</v>
      </c>
      <c r="E202" s="21" t="s">
        <v>198</v>
      </c>
      <c r="F202" s="18" t="s">
        <v>30</v>
      </c>
      <c r="G202" s="19" t="n">
        <f aca="false">G203</f>
        <v>4050.1</v>
      </c>
    </row>
    <row r="203" customFormat="false" ht="30" hidden="false" customHeight="false" outlineLevel="0" collapsed="false">
      <c r="A203" s="22" t="s">
        <v>31</v>
      </c>
      <c r="B203" s="18" t="s">
        <v>701</v>
      </c>
      <c r="C203" s="18" t="s">
        <v>20</v>
      </c>
      <c r="D203" s="18" t="s">
        <v>34</v>
      </c>
      <c r="E203" s="21" t="s">
        <v>198</v>
      </c>
      <c r="F203" s="18" t="s">
        <v>32</v>
      </c>
      <c r="G203" s="19" t="n">
        <v>4050.1</v>
      </c>
    </row>
    <row r="204" customFormat="false" ht="30" hidden="false" customHeight="false" outlineLevel="0" collapsed="false">
      <c r="A204" s="22" t="s">
        <v>43</v>
      </c>
      <c r="B204" s="18" t="s">
        <v>701</v>
      </c>
      <c r="C204" s="18" t="s">
        <v>20</v>
      </c>
      <c r="D204" s="18" t="s">
        <v>34</v>
      </c>
      <c r="E204" s="21" t="s">
        <v>198</v>
      </c>
      <c r="F204" s="18" t="s">
        <v>44</v>
      </c>
      <c r="G204" s="19" t="n">
        <f aca="false">G205</f>
        <v>284.9</v>
      </c>
    </row>
    <row r="205" customFormat="false" ht="45" hidden="false" customHeight="false" outlineLevel="0" collapsed="false">
      <c r="A205" s="22" t="s">
        <v>45</v>
      </c>
      <c r="B205" s="18" t="s">
        <v>701</v>
      </c>
      <c r="C205" s="18" t="s">
        <v>20</v>
      </c>
      <c r="D205" s="18" t="s">
        <v>34</v>
      </c>
      <c r="E205" s="21" t="s">
        <v>198</v>
      </c>
      <c r="F205" s="18" t="s">
        <v>46</v>
      </c>
      <c r="G205" s="19" t="n">
        <f aca="false">273.9+11</f>
        <v>284.9</v>
      </c>
    </row>
    <row r="206" customFormat="false" ht="15" hidden="false" customHeight="false" outlineLevel="0" collapsed="false">
      <c r="A206" s="17" t="s">
        <v>199</v>
      </c>
      <c r="B206" s="18" t="s">
        <v>701</v>
      </c>
      <c r="C206" s="18" t="s">
        <v>20</v>
      </c>
      <c r="D206" s="18" t="s">
        <v>48</v>
      </c>
      <c r="E206" s="18"/>
      <c r="F206" s="18"/>
      <c r="G206" s="19" t="n">
        <f aca="false">G207</f>
        <v>200</v>
      </c>
    </row>
    <row r="207" customFormat="false" ht="30" hidden="false" customHeight="false" outlineLevel="0" collapsed="false">
      <c r="A207" s="20" t="s">
        <v>21</v>
      </c>
      <c r="B207" s="18" t="s">
        <v>701</v>
      </c>
      <c r="C207" s="18" t="s">
        <v>20</v>
      </c>
      <c r="D207" s="18" t="s">
        <v>48</v>
      </c>
      <c r="E207" s="21" t="s">
        <v>22</v>
      </c>
      <c r="F207" s="18"/>
      <c r="G207" s="19" t="n">
        <f aca="false">G208</f>
        <v>200</v>
      </c>
    </row>
    <row r="208" customFormat="false" ht="15" hidden="false" customHeight="false" outlineLevel="0" collapsed="false">
      <c r="A208" s="20" t="s">
        <v>23</v>
      </c>
      <c r="B208" s="18" t="s">
        <v>701</v>
      </c>
      <c r="C208" s="18" t="s">
        <v>20</v>
      </c>
      <c r="D208" s="18" t="s">
        <v>48</v>
      </c>
      <c r="E208" s="21" t="s">
        <v>24</v>
      </c>
      <c r="F208" s="18"/>
      <c r="G208" s="19" t="n">
        <f aca="false">G209</f>
        <v>200</v>
      </c>
    </row>
    <row r="209" customFormat="false" ht="30" hidden="false" customHeight="false" outlineLevel="0" collapsed="false">
      <c r="A209" s="23" t="s">
        <v>200</v>
      </c>
      <c r="B209" s="18" t="s">
        <v>701</v>
      </c>
      <c r="C209" s="18" t="s">
        <v>20</v>
      </c>
      <c r="D209" s="18" t="s">
        <v>48</v>
      </c>
      <c r="E209" s="27" t="s">
        <v>201</v>
      </c>
      <c r="F209" s="18"/>
      <c r="G209" s="19" t="n">
        <f aca="false">G210</f>
        <v>200</v>
      </c>
    </row>
    <row r="210" customFormat="false" ht="30" hidden="false" customHeight="false" outlineLevel="0" collapsed="false">
      <c r="A210" s="22" t="s">
        <v>43</v>
      </c>
      <c r="B210" s="18" t="s">
        <v>701</v>
      </c>
      <c r="C210" s="18" t="s">
        <v>20</v>
      </c>
      <c r="D210" s="18" t="s">
        <v>48</v>
      </c>
      <c r="E210" s="27" t="s">
        <v>201</v>
      </c>
      <c r="F210" s="18" t="s">
        <v>44</v>
      </c>
      <c r="G210" s="19" t="n">
        <f aca="false">G211</f>
        <v>200</v>
      </c>
    </row>
    <row r="211" customFormat="false" ht="45" hidden="false" customHeight="false" outlineLevel="0" collapsed="false">
      <c r="A211" s="22" t="s">
        <v>45</v>
      </c>
      <c r="B211" s="18" t="s">
        <v>701</v>
      </c>
      <c r="C211" s="18" t="s">
        <v>20</v>
      </c>
      <c r="D211" s="18" t="s">
        <v>48</v>
      </c>
      <c r="E211" s="27" t="s">
        <v>201</v>
      </c>
      <c r="F211" s="18" t="s">
        <v>46</v>
      </c>
      <c r="G211" s="19" t="n">
        <v>200</v>
      </c>
    </row>
    <row r="212" customFormat="false" ht="30" hidden="false" customHeight="false" outlineLevel="0" collapsed="false">
      <c r="A212" s="22" t="s">
        <v>202</v>
      </c>
      <c r="B212" s="18" t="s">
        <v>701</v>
      </c>
      <c r="C212" s="18" t="s">
        <v>34</v>
      </c>
      <c r="D212" s="18"/>
      <c r="E212" s="18"/>
      <c r="F212" s="18"/>
      <c r="G212" s="19" t="n">
        <f aca="false">G213+G248</f>
        <v>55051.2</v>
      </c>
    </row>
    <row r="213" customFormat="false" ht="45" hidden="false" customHeight="false" outlineLevel="0" collapsed="false">
      <c r="A213" s="22" t="s">
        <v>203</v>
      </c>
      <c r="B213" s="18" t="s">
        <v>701</v>
      </c>
      <c r="C213" s="18" t="s">
        <v>34</v>
      </c>
      <c r="D213" s="18" t="s">
        <v>204</v>
      </c>
      <c r="E213" s="18"/>
      <c r="F213" s="18"/>
      <c r="G213" s="19" t="n">
        <f aca="false">G214+G244</f>
        <v>41702.5</v>
      </c>
    </row>
    <row r="214" customFormat="false" ht="45" hidden="false" customHeight="false" outlineLevel="0" collapsed="false">
      <c r="A214" s="20" t="s">
        <v>131</v>
      </c>
      <c r="B214" s="18" t="s">
        <v>701</v>
      </c>
      <c r="C214" s="18" t="s">
        <v>34</v>
      </c>
      <c r="D214" s="18" t="s">
        <v>204</v>
      </c>
      <c r="E214" s="21" t="s">
        <v>132</v>
      </c>
      <c r="F214" s="18"/>
      <c r="G214" s="19" t="n">
        <f aca="false">G215+G225+G230+G239</f>
        <v>38965.8</v>
      </c>
    </row>
    <row r="215" customFormat="false" ht="45" hidden="false" customHeight="false" outlineLevel="0" collapsed="false">
      <c r="A215" s="20" t="s">
        <v>205</v>
      </c>
      <c r="B215" s="18" t="s">
        <v>701</v>
      </c>
      <c r="C215" s="18" t="s">
        <v>34</v>
      </c>
      <c r="D215" s="18" t="s">
        <v>204</v>
      </c>
      <c r="E215" s="21" t="s">
        <v>206</v>
      </c>
      <c r="F215" s="18"/>
      <c r="G215" s="19" t="n">
        <f aca="false">G216</f>
        <v>3439.9</v>
      </c>
    </row>
    <row r="216" customFormat="false" ht="60" hidden="false" customHeight="false" outlineLevel="0" collapsed="false">
      <c r="A216" s="24" t="s">
        <v>207</v>
      </c>
      <c r="B216" s="18" t="s">
        <v>701</v>
      </c>
      <c r="C216" s="18" t="s">
        <v>34</v>
      </c>
      <c r="D216" s="18" t="s">
        <v>204</v>
      </c>
      <c r="E216" s="21" t="s">
        <v>208</v>
      </c>
      <c r="F216" s="18"/>
      <c r="G216" s="19" t="n">
        <f aca="false">G220+G217</f>
        <v>3439.9</v>
      </c>
    </row>
    <row r="217" customFormat="false" ht="45" hidden="false" customHeight="false" outlineLevel="0" collapsed="false">
      <c r="A217" s="24" t="s">
        <v>209</v>
      </c>
      <c r="B217" s="18" t="s">
        <v>701</v>
      </c>
      <c r="C217" s="18" t="s">
        <v>34</v>
      </c>
      <c r="D217" s="18" t="s">
        <v>204</v>
      </c>
      <c r="E217" s="21" t="s">
        <v>210</v>
      </c>
      <c r="F217" s="18"/>
      <c r="G217" s="19" t="n">
        <f aca="false">G218</f>
        <v>885</v>
      </c>
    </row>
    <row r="218" customFormat="false" ht="30" hidden="false" customHeight="false" outlineLevel="0" collapsed="false">
      <c r="A218" s="22" t="s">
        <v>43</v>
      </c>
      <c r="B218" s="18" t="s">
        <v>701</v>
      </c>
      <c r="C218" s="18" t="s">
        <v>34</v>
      </c>
      <c r="D218" s="18" t="s">
        <v>204</v>
      </c>
      <c r="E218" s="21" t="s">
        <v>210</v>
      </c>
      <c r="F218" s="18" t="s">
        <v>44</v>
      </c>
      <c r="G218" s="19" t="n">
        <f aca="false">G219</f>
        <v>885</v>
      </c>
    </row>
    <row r="219" customFormat="false" ht="45" hidden="false" customHeight="false" outlineLevel="0" collapsed="false">
      <c r="A219" s="22" t="s">
        <v>45</v>
      </c>
      <c r="B219" s="18" t="s">
        <v>701</v>
      </c>
      <c r="C219" s="18" t="s">
        <v>34</v>
      </c>
      <c r="D219" s="18" t="s">
        <v>204</v>
      </c>
      <c r="E219" s="21" t="s">
        <v>210</v>
      </c>
      <c r="F219" s="18" t="s">
        <v>46</v>
      </c>
      <c r="G219" s="19" t="n">
        <f aca="false">435+1805+138-686-807</f>
        <v>885</v>
      </c>
    </row>
    <row r="220" customFormat="false" ht="30" hidden="false" customHeight="false" outlineLevel="0" collapsed="false">
      <c r="A220" s="33" t="s">
        <v>211</v>
      </c>
      <c r="B220" s="18" t="s">
        <v>701</v>
      </c>
      <c r="C220" s="18" t="s">
        <v>34</v>
      </c>
      <c r="D220" s="18" t="s">
        <v>204</v>
      </c>
      <c r="E220" s="21" t="s">
        <v>212</v>
      </c>
      <c r="F220" s="18"/>
      <c r="G220" s="19" t="n">
        <f aca="false">G221+G223</f>
        <v>2554.9</v>
      </c>
    </row>
    <row r="221" customFormat="false" ht="30" hidden="false" customHeight="false" outlineLevel="0" collapsed="false">
      <c r="A221" s="22" t="s">
        <v>43</v>
      </c>
      <c r="B221" s="18" t="s">
        <v>701</v>
      </c>
      <c r="C221" s="18" t="s">
        <v>34</v>
      </c>
      <c r="D221" s="18" t="s">
        <v>204</v>
      </c>
      <c r="E221" s="21" t="s">
        <v>212</v>
      </c>
      <c r="F221" s="18" t="s">
        <v>44</v>
      </c>
      <c r="G221" s="19" t="n">
        <f aca="false">G222</f>
        <v>2439.9</v>
      </c>
    </row>
    <row r="222" customFormat="false" ht="45" hidden="false" customHeight="false" outlineLevel="0" collapsed="false">
      <c r="A222" s="22" t="s">
        <v>45</v>
      </c>
      <c r="B222" s="18" t="s">
        <v>701</v>
      </c>
      <c r="C222" s="18" t="s">
        <v>34</v>
      </c>
      <c r="D222" s="18" t="s">
        <v>204</v>
      </c>
      <c r="E222" s="21" t="s">
        <v>212</v>
      </c>
      <c r="F222" s="18" t="s">
        <v>46</v>
      </c>
      <c r="G222" s="19" t="n">
        <f aca="false">926.6+1513.3</f>
        <v>2439.9</v>
      </c>
    </row>
    <row r="223" customFormat="false" ht="15" hidden="false" customHeight="false" outlineLevel="0" collapsed="false">
      <c r="A223" s="22" t="s">
        <v>67</v>
      </c>
      <c r="B223" s="18" t="s">
        <v>701</v>
      </c>
      <c r="C223" s="18" t="s">
        <v>34</v>
      </c>
      <c r="D223" s="18" t="s">
        <v>204</v>
      </c>
      <c r="E223" s="21" t="s">
        <v>212</v>
      </c>
      <c r="F223" s="18" t="s">
        <v>68</v>
      </c>
      <c r="G223" s="19" t="n">
        <f aca="false">G224</f>
        <v>115</v>
      </c>
    </row>
    <row r="224" customFormat="false" ht="15" hidden="false" customHeight="false" outlineLevel="0" collapsed="false">
      <c r="A224" s="26" t="s">
        <v>69</v>
      </c>
      <c r="B224" s="18" t="s">
        <v>701</v>
      </c>
      <c r="C224" s="18" t="s">
        <v>34</v>
      </c>
      <c r="D224" s="18" t="s">
        <v>204</v>
      </c>
      <c r="E224" s="21" t="s">
        <v>212</v>
      </c>
      <c r="F224" s="18" t="s">
        <v>70</v>
      </c>
      <c r="G224" s="19" t="n">
        <v>115</v>
      </c>
    </row>
    <row r="225" customFormat="false" ht="45" hidden="false" customHeight="false" outlineLevel="0" collapsed="false">
      <c r="A225" s="20" t="s">
        <v>213</v>
      </c>
      <c r="B225" s="18" t="s">
        <v>701</v>
      </c>
      <c r="C225" s="18" t="s">
        <v>34</v>
      </c>
      <c r="D225" s="18" t="s">
        <v>204</v>
      </c>
      <c r="E225" s="21" t="s">
        <v>214</v>
      </c>
      <c r="F225" s="18"/>
      <c r="G225" s="19" t="n">
        <f aca="false">G226</f>
        <v>750</v>
      </c>
    </row>
    <row r="226" customFormat="false" ht="120" hidden="false" customHeight="false" outlineLevel="0" collapsed="false">
      <c r="A226" s="34" t="s">
        <v>215</v>
      </c>
      <c r="B226" s="18" t="s">
        <v>701</v>
      </c>
      <c r="C226" s="18" t="s">
        <v>34</v>
      </c>
      <c r="D226" s="18" t="s">
        <v>204</v>
      </c>
      <c r="E226" s="21" t="s">
        <v>216</v>
      </c>
      <c r="F226" s="18"/>
      <c r="G226" s="19" t="n">
        <f aca="false">G227</f>
        <v>750</v>
      </c>
    </row>
    <row r="227" customFormat="false" ht="45" hidden="false" customHeight="false" outlineLevel="0" collapsed="false">
      <c r="A227" s="24" t="s">
        <v>217</v>
      </c>
      <c r="B227" s="18" t="s">
        <v>701</v>
      </c>
      <c r="C227" s="18" t="s">
        <v>34</v>
      </c>
      <c r="D227" s="18" t="s">
        <v>204</v>
      </c>
      <c r="E227" s="21" t="s">
        <v>218</v>
      </c>
      <c r="F227" s="18"/>
      <c r="G227" s="19" t="n">
        <f aca="false">G228</f>
        <v>750</v>
      </c>
    </row>
    <row r="228" customFormat="false" ht="30" hidden="false" customHeight="false" outlineLevel="0" collapsed="false">
      <c r="A228" s="22" t="s">
        <v>43</v>
      </c>
      <c r="B228" s="18" t="s">
        <v>701</v>
      </c>
      <c r="C228" s="18" t="s">
        <v>34</v>
      </c>
      <c r="D228" s="18" t="s">
        <v>204</v>
      </c>
      <c r="E228" s="21" t="s">
        <v>218</v>
      </c>
      <c r="F228" s="18" t="s">
        <v>44</v>
      </c>
      <c r="G228" s="19" t="n">
        <f aca="false">G229</f>
        <v>750</v>
      </c>
    </row>
    <row r="229" customFormat="false" ht="45" hidden="false" customHeight="false" outlineLevel="0" collapsed="false">
      <c r="A229" s="22" t="s">
        <v>45</v>
      </c>
      <c r="B229" s="18" t="s">
        <v>701</v>
      </c>
      <c r="C229" s="18" t="s">
        <v>34</v>
      </c>
      <c r="D229" s="18" t="s">
        <v>204</v>
      </c>
      <c r="E229" s="21" t="s">
        <v>218</v>
      </c>
      <c r="F229" s="18" t="s">
        <v>46</v>
      </c>
      <c r="G229" s="19" t="n">
        <f aca="false">1676-926</f>
        <v>750</v>
      </c>
    </row>
    <row r="230" customFormat="false" ht="30" hidden="false" customHeight="false" outlineLevel="0" collapsed="false">
      <c r="A230" s="20" t="s">
        <v>219</v>
      </c>
      <c r="B230" s="18" t="s">
        <v>701</v>
      </c>
      <c r="C230" s="18" t="s">
        <v>34</v>
      </c>
      <c r="D230" s="18" t="s">
        <v>204</v>
      </c>
      <c r="E230" s="21" t="s">
        <v>220</v>
      </c>
      <c r="F230" s="18"/>
      <c r="G230" s="19" t="n">
        <f aca="false">G231+G235</f>
        <v>178</v>
      </c>
    </row>
    <row r="231" customFormat="false" ht="75" hidden="false" customHeight="false" outlineLevel="0" collapsed="false">
      <c r="A231" s="24" t="s">
        <v>221</v>
      </c>
      <c r="B231" s="18" t="s">
        <v>701</v>
      </c>
      <c r="C231" s="18" t="s">
        <v>34</v>
      </c>
      <c r="D231" s="18" t="s">
        <v>204</v>
      </c>
      <c r="E231" s="21" t="s">
        <v>222</v>
      </c>
      <c r="F231" s="18"/>
      <c r="G231" s="19" t="n">
        <f aca="false">G232</f>
        <v>44</v>
      </c>
    </row>
    <row r="232" customFormat="false" ht="45" hidden="false" customHeight="false" outlineLevel="0" collapsed="false">
      <c r="A232" s="24" t="s">
        <v>223</v>
      </c>
      <c r="B232" s="18" t="s">
        <v>701</v>
      </c>
      <c r="C232" s="18" t="s">
        <v>34</v>
      </c>
      <c r="D232" s="18" t="s">
        <v>204</v>
      </c>
      <c r="E232" s="21" t="s">
        <v>224</v>
      </c>
      <c r="F232" s="18"/>
      <c r="G232" s="19" t="n">
        <f aca="false">G233</f>
        <v>44</v>
      </c>
    </row>
    <row r="233" customFormat="false" ht="30" hidden="false" customHeight="false" outlineLevel="0" collapsed="false">
      <c r="A233" s="22" t="s">
        <v>43</v>
      </c>
      <c r="B233" s="18" t="s">
        <v>701</v>
      </c>
      <c r="C233" s="18" t="s">
        <v>34</v>
      </c>
      <c r="D233" s="18" t="s">
        <v>204</v>
      </c>
      <c r="E233" s="21" t="s">
        <v>224</v>
      </c>
      <c r="F233" s="18" t="s">
        <v>44</v>
      </c>
      <c r="G233" s="19" t="n">
        <f aca="false">G234</f>
        <v>44</v>
      </c>
    </row>
    <row r="234" customFormat="false" ht="45" hidden="false" customHeight="false" outlineLevel="0" collapsed="false">
      <c r="A234" s="22" t="s">
        <v>45</v>
      </c>
      <c r="B234" s="18" t="s">
        <v>701</v>
      </c>
      <c r="C234" s="18" t="s">
        <v>34</v>
      </c>
      <c r="D234" s="18" t="s">
        <v>204</v>
      </c>
      <c r="E234" s="21" t="s">
        <v>224</v>
      </c>
      <c r="F234" s="18" t="s">
        <v>46</v>
      </c>
      <c r="G234" s="19" t="n">
        <v>44</v>
      </c>
    </row>
    <row r="235" customFormat="false" ht="75" hidden="false" customHeight="false" outlineLevel="0" collapsed="false">
      <c r="A235" s="34" t="s">
        <v>225</v>
      </c>
      <c r="B235" s="18" t="s">
        <v>701</v>
      </c>
      <c r="C235" s="18" t="s">
        <v>34</v>
      </c>
      <c r="D235" s="18" t="s">
        <v>204</v>
      </c>
      <c r="E235" s="21" t="s">
        <v>226</v>
      </c>
      <c r="F235" s="18"/>
      <c r="G235" s="19" t="n">
        <f aca="false">G236</f>
        <v>134</v>
      </c>
    </row>
    <row r="236" customFormat="false" ht="30" hidden="false" customHeight="false" outlineLevel="0" collapsed="false">
      <c r="A236" s="35" t="s">
        <v>227</v>
      </c>
      <c r="B236" s="18" t="s">
        <v>701</v>
      </c>
      <c r="C236" s="18" t="s">
        <v>34</v>
      </c>
      <c r="D236" s="18" t="s">
        <v>204</v>
      </c>
      <c r="E236" s="21" t="s">
        <v>228</v>
      </c>
      <c r="F236" s="18"/>
      <c r="G236" s="19" t="n">
        <f aca="false">G237</f>
        <v>134</v>
      </c>
    </row>
    <row r="237" customFormat="false" ht="30" hidden="false" customHeight="false" outlineLevel="0" collapsed="false">
      <c r="A237" s="22" t="s">
        <v>43</v>
      </c>
      <c r="B237" s="18" t="s">
        <v>701</v>
      </c>
      <c r="C237" s="18" t="s">
        <v>34</v>
      </c>
      <c r="D237" s="18" t="s">
        <v>204</v>
      </c>
      <c r="E237" s="21" t="s">
        <v>228</v>
      </c>
      <c r="F237" s="18" t="s">
        <v>44</v>
      </c>
      <c r="G237" s="19" t="n">
        <f aca="false">G238</f>
        <v>134</v>
      </c>
    </row>
    <row r="238" customFormat="false" ht="45" hidden="false" customHeight="false" outlineLevel="0" collapsed="false">
      <c r="A238" s="22" t="s">
        <v>45</v>
      </c>
      <c r="B238" s="18" t="s">
        <v>701</v>
      </c>
      <c r="C238" s="18" t="s">
        <v>34</v>
      </c>
      <c r="D238" s="18" t="s">
        <v>204</v>
      </c>
      <c r="E238" s="21" t="s">
        <v>228</v>
      </c>
      <c r="F238" s="18" t="s">
        <v>46</v>
      </c>
      <c r="G238" s="19" t="n">
        <v>134</v>
      </c>
    </row>
    <row r="239" customFormat="false" ht="15" hidden="false" customHeight="false" outlineLevel="0" collapsed="false">
      <c r="A239" s="24" t="s">
        <v>143</v>
      </c>
      <c r="B239" s="18" t="s">
        <v>701</v>
      </c>
      <c r="C239" s="18" t="s">
        <v>34</v>
      </c>
      <c r="D239" s="18" t="s">
        <v>204</v>
      </c>
      <c r="E239" s="21" t="s">
        <v>144</v>
      </c>
      <c r="F239" s="18"/>
      <c r="G239" s="19" t="n">
        <f aca="false">G240</f>
        <v>34597.9</v>
      </c>
    </row>
    <row r="240" customFormat="false" ht="45" hidden="false" customHeight="false" outlineLevel="0" collapsed="false">
      <c r="A240" s="24" t="s">
        <v>25</v>
      </c>
      <c r="B240" s="18" t="s">
        <v>701</v>
      </c>
      <c r="C240" s="18" t="s">
        <v>34</v>
      </c>
      <c r="D240" s="18" t="s">
        <v>204</v>
      </c>
      <c r="E240" s="21" t="s">
        <v>145</v>
      </c>
      <c r="F240" s="18"/>
      <c r="G240" s="19" t="n">
        <f aca="false">G241</f>
        <v>34597.9</v>
      </c>
    </row>
    <row r="241" customFormat="false" ht="30" hidden="false" customHeight="false" outlineLevel="0" collapsed="false">
      <c r="A241" s="31" t="s">
        <v>146</v>
      </c>
      <c r="B241" s="18" t="s">
        <v>701</v>
      </c>
      <c r="C241" s="18" t="s">
        <v>34</v>
      </c>
      <c r="D241" s="18" t="s">
        <v>204</v>
      </c>
      <c r="E241" s="21" t="s">
        <v>147</v>
      </c>
      <c r="F241" s="18"/>
      <c r="G241" s="19" t="n">
        <f aca="false">G242</f>
        <v>34597.9</v>
      </c>
    </row>
    <row r="242" customFormat="false" ht="75" hidden="false" customHeight="false" outlineLevel="0" collapsed="false">
      <c r="A242" s="22" t="s">
        <v>29</v>
      </c>
      <c r="B242" s="18" t="s">
        <v>701</v>
      </c>
      <c r="C242" s="18" t="s">
        <v>34</v>
      </c>
      <c r="D242" s="18" t="s">
        <v>204</v>
      </c>
      <c r="E242" s="21" t="s">
        <v>147</v>
      </c>
      <c r="F242" s="18" t="s">
        <v>30</v>
      </c>
      <c r="G242" s="19" t="n">
        <f aca="false">G243</f>
        <v>34597.9</v>
      </c>
    </row>
    <row r="243" customFormat="false" ht="30" hidden="false" customHeight="false" outlineLevel="0" collapsed="false">
      <c r="A243" s="22" t="s">
        <v>123</v>
      </c>
      <c r="B243" s="18" t="s">
        <v>701</v>
      </c>
      <c r="C243" s="18" t="s">
        <v>34</v>
      </c>
      <c r="D243" s="18" t="s">
        <v>204</v>
      </c>
      <c r="E243" s="21" t="s">
        <v>147</v>
      </c>
      <c r="F243" s="18" t="s">
        <v>124</v>
      </c>
      <c r="G243" s="19" t="n">
        <f aca="false">32814.2-1000-926.6-4384+7204.6+889.7</f>
        <v>34597.9</v>
      </c>
    </row>
    <row r="244" customFormat="false" ht="15" hidden="false" customHeight="false" outlineLevel="0" collapsed="false">
      <c r="A244" s="20" t="s">
        <v>83</v>
      </c>
      <c r="B244" s="18" t="s">
        <v>701</v>
      </c>
      <c r="C244" s="18" t="s">
        <v>34</v>
      </c>
      <c r="D244" s="18" t="s">
        <v>204</v>
      </c>
      <c r="E244" s="21" t="s">
        <v>84</v>
      </c>
      <c r="F244" s="18"/>
      <c r="G244" s="19" t="n">
        <f aca="false">G245</f>
        <v>2736.7</v>
      </c>
    </row>
    <row r="245" customFormat="false" ht="15" hidden="false" customHeight="false" outlineLevel="0" collapsed="false">
      <c r="A245" s="20" t="s">
        <v>85</v>
      </c>
      <c r="B245" s="18" t="s">
        <v>701</v>
      </c>
      <c r="C245" s="18" t="s">
        <v>34</v>
      </c>
      <c r="D245" s="18" t="s">
        <v>204</v>
      </c>
      <c r="E245" s="21" t="s">
        <v>86</v>
      </c>
      <c r="F245" s="18"/>
      <c r="G245" s="19" t="n">
        <f aca="false">G246</f>
        <v>2736.7</v>
      </c>
    </row>
    <row r="246" customFormat="false" ht="30" hidden="false" customHeight="false" outlineLevel="0" collapsed="false">
      <c r="A246" s="22" t="s">
        <v>43</v>
      </c>
      <c r="B246" s="18" t="s">
        <v>701</v>
      </c>
      <c r="C246" s="18" t="s">
        <v>34</v>
      </c>
      <c r="D246" s="18" t="s">
        <v>204</v>
      </c>
      <c r="E246" s="21" t="s">
        <v>86</v>
      </c>
      <c r="F246" s="18" t="s">
        <v>44</v>
      </c>
      <c r="G246" s="19" t="n">
        <f aca="false">G247</f>
        <v>2736.7</v>
      </c>
    </row>
    <row r="247" customFormat="false" ht="45" hidden="false" customHeight="false" outlineLevel="0" collapsed="false">
      <c r="A247" s="22" t="s">
        <v>45</v>
      </c>
      <c r="B247" s="18" t="s">
        <v>701</v>
      </c>
      <c r="C247" s="18" t="s">
        <v>34</v>
      </c>
      <c r="D247" s="18" t="s">
        <v>204</v>
      </c>
      <c r="E247" s="21" t="s">
        <v>86</v>
      </c>
      <c r="F247" s="18" t="s">
        <v>46</v>
      </c>
      <c r="G247" s="19" t="n">
        <f aca="false">2742.1-5.4</f>
        <v>2736.7</v>
      </c>
    </row>
    <row r="248" customFormat="false" ht="45" hidden="false" customHeight="false" outlineLevel="0" collapsed="false">
      <c r="A248" s="17" t="s">
        <v>229</v>
      </c>
      <c r="B248" s="18" t="s">
        <v>701</v>
      </c>
      <c r="C248" s="18" t="s">
        <v>34</v>
      </c>
      <c r="D248" s="18" t="s">
        <v>230</v>
      </c>
      <c r="E248" s="18"/>
      <c r="F248" s="18"/>
      <c r="G248" s="19" t="n">
        <f aca="false">G249+G287</f>
        <v>13348.7</v>
      </c>
    </row>
    <row r="249" customFormat="false" ht="45" hidden="false" customHeight="false" outlineLevel="0" collapsed="false">
      <c r="A249" s="20" t="s">
        <v>131</v>
      </c>
      <c r="B249" s="18" t="s">
        <v>701</v>
      </c>
      <c r="C249" s="18" t="s">
        <v>34</v>
      </c>
      <c r="D249" s="18" t="s">
        <v>230</v>
      </c>
      <c r="E249" s="21" t="s">
        <v>132</v>
      </c>
      <c r="F249" s="18"/>
      <c r="G249" s="19" t="n">
        <f aca="false">G250+G277+G282</f>
        <v>13260.4</v>
      </c>
    </row>
    <row r="250" customFormat="false" ht="30" hidden="false" customHeight="false" outlineLevel="0" collapsed="false">
      <c r="A250" s="20" t="s">
        <v>133</v>
      </c>
      <c r="B250" s="18" t="s">
        <v>701</v>
      </c>
      <c r="C250" s="18" t="s">
        <v>34</v>
      </c>
      <c r="D250" s="18" t="s">
        <v>230</v>
      </c>
      <c r="E250" s="21" t="s">
        <v>134</v>
      </c>
      <c r="F250" s="18"/>
      <c r="G250" s="19" t="n">
        <f aca="false">G251+G261+G265+G269+G273</f>
        <v>12718.8</v>
      </c>
    </row>
    <row r="251" customFormat="false" ht="75" hidden="false" customHeight="false" outlineLevel="0" collapsed="false">
      <c r="A251" s="24" t="s">
        <v>231</v>
      </c>
      <c r="B251" s="18" t="s">
        <v>701</v>
      </c>
      <c r="C251" s="18" t="s">
        <v>34</v>
      </c>
      <c r="D251" s="18" t="s">
        <v>230</v>
      </c>
      <c r="E251" s="21" t="s">
        <v>136</v>
      </c>
      <c r="F251" s="18"/>
      <c r="G251" s="19" t="n">
        <f aca="false">G252+G255+G258</f>
        <v>5378.8</v>
      </c>
    </row>
    <row r="252" customFormat="false" ht="90" hidden="false" customHeight="false" outlineLevel="0" collapsed="false">
      <c r="A252" s="20" t="s">
        <v>232</v>
      </c>
      <c r="B252" s="18" t="s">
        <v>701</v>
      </c>
      <c r="C252" s="18" t="s">
        <v>34</v>
      </c>
      <c r="D252" s="18" t="s">
        <v>230</v>
      </c>
      <c r="E252" s="21" t="s">
        <v>233</v>
      </c>
      <c r="F252" s="18"/>
      <c r="G252" s="19" t="n">
        <f aca="false">G253</f>
        <v>3000</v>
      </c>
    </row>
    <row r="253" customFormat="false" ht="30" hidden="false" customHeight="false" outlineLevel="0" collapsed="false">
      <c r="A253" s="22" t="s">
        <v>43</v>
      </c>
      <c r="B253" s="18" t="s">
        <v>701</v>
      </c>
      <c r="C253" s="18" t="s">
        <v>34</v>
      </c>
      <c r="D253" s="18" t="s">
        <v>230</v>
      </c>
      <c r="E253" s="21" t="s">
        <v>233</v>
      </c>
      <c r="F253" s="18" t="s">
        <v>44</v>
      </c>
      <c r="G253" s="19" t="n">
        <f aca="false">G254</f>
        <v>3000</v>
      </c>
    </row>
    <row r="254" customFormat="false" ht="45" hidden="false" customHeight="false" outlineLevel="0" collapsed="false">
      <c r="A254" s="22" t="s">
        <v>45</v>
      </c>
      <c r="B254" s="18" t="s">
        <v>701</v>
      </c>
      <c r="C254" s="18" t="s">
        <v>34</v>
      </c>
      <c r="D254" s="18" t="s">
        <v>230</v>
      </c>
      <c r="E254" s="21" t="s">
        <v>233</v>
      </c>
      <c r="F254" s="18" t="s">
        <v>46</v>
      </c>
      <c r="G254" s="19" t="n">
        <f aca="false">10000-7000</f>
        <v>3000</v>
      </c>
    </row>
    <row r="255" customFormat="false" ht="45" hidden="false" customHeight="false" outlineLevel="0" collapsed="false">
      <c r="A255" s="22" t="s">
        <v>234</v>
      </c>
      <c r="B255" s="18" t="s">
        <v>701</v>
      </c>
      <c r="C255" s="18" t="s">
        <v>34</v>
      </c>
      <c r="D255" s="18" t="s">
        <v>230</v>
      </c>
      <c r="E255" s="21" t="s">
        <v>235</v>
      </c>
      <c r="F255" s="18"/>
      <c r="G255" s="19" t="n">
        <f aca="false">G256</f>
        <v>500</v>
      </c>
    </row>
    <row r="256" customFormat="false" ht="30" hidden="false" customHeight="false" outlineLevel="0" collapsed="false">
      <c r="A256" s="22" t="s">
        <v>43</v>
      </c>
      <c r="B256" s="18" t="s">
        <v>701</v>
      </c>
      <c r="C256" s="18" t="s">
        <v>34</v>
      </c>
      <c r="D256" s="18" t="s">
        <v>230</v>
      </c>
      <c r="E256" s="21" t="s">
        <v>235</v>
      </c>
      <c r="F256" s="18" t="s">
        <v>44</v>
      </c>
      <c r="G256" s="19" t="n">
        <f aca="false">G257</f>
        <v>500</v>
      </c>
    </row>
    <row r="257" customFormat="false" ht="45" hidden="false" customHeight="false" outlineLevel="0" collapsed="false">
      <c r="A257" s="22" t="s">
        <v>45</v>
      </c>
      <c r="B257" s="18" t="s">
        <v>701</v>
      </c>
      <c r="C257" s="18" t="s">
        <v>34</v>
      </c>
      <c r="D257" s="18" t="s">
        <v>230</v>
      </c>
      <c r="E257" s="21" t="s">
        <v>235</v>
      </c>
      <c r="F257" s="18" t="s">
        <v>46</v>
      </c>
      <c r="G257" s="19" t="n">
        <f aca="false">1000-500</f>
        <v>500</v>
      </c>
    </row>
    <row r="258" customFormat="false" ht="15" hidden="false" customHeight="false" outlineLevel="0" collapsed="false">
      <c r="A258" s="22" t="s">
        <v>137</v>
      </c>
      <c r="B258" s="18" t="s">
        <v>701</v>
      </c>
      <c r="C258" s="18" t="s">
        <v>34</v>
      </c>
      <c r="D258" s="18" t="s">
        <v>230</v>
      </c>
      <c r="E258" s="21" t="s">
        <v>138</v>
      </c>
      <c r="F258" s="18"/>
      <c r="G258" s="19" t="n">
        <f aca="false">G259</f>
        <v>1878.8</v>
      </c>
    </row>
    <row r="259" customFormat="false" ht="30" hidden="false" customHeight="false" outlineLevel="0" collapsed="false">
      <c r="A259" s="22" t="s">
        <v>43</v>
      </c>
      <c r="B259" s="18" t="s">
        <v>701</v>
      </c>
      <c r="C259" s="18" t="s">
        <v>34</v>
      </c>
      <c r="D259" s="18" t="s">
        <v>230</v>
      </c>
      <c r="E259" s="21" t="s">
        <v>138</v>
      </c>
      <c r="F259" s="18" t="s">
        <v>44</v>
      </c>
      <c r="G259" s="19" t="n">
        <f aca="false">G260</f>
        <v>1878.8</v>
      </c>
    </row>
    <row r="260" customFormat="false" ht="45" hidden="false" customHeight="false" outlineLevel="0" collapsed="false">
      <c r="A260" s="22" t="s">
        <v>45</v>
      </c>
      <c r="B260" s="18" t="s">
        <v>701</v>
      </c>
      <c r="C260" s="18" t="s">
        <v>34</v>
      </c>
      <c r="D260" s="18" t="s">
        <v>230</v>
      </c>
      <c r="E260" s="21" t="s">
        <v>138</v>
      </c>
      <c r="F260" s="18" t="s">
        <v>46</v>
      </c>
      <c r="G260" s="19" t="n">
        <v>1878.8</v>
      </c>
    </row>
    <row r="261" customFormat="false" ht="45" hidden="false" customHeight="false" outlineLevel="0" collapsed="false">
      <c r="A261" s="24" t="s">
        <v>236</v>
      </c>
      <c r="B261" s="18" t="s">
        <v>701</v>
      </c>
      <c r="C261" s="18" t="s">
        <v>34</v>
      </c>
      <c r="D261" s="18" t="s">
        <v>230</v>
      </c>
      <c r="E261" s="21" t="s">
        <v>237</v>
      </c>
      <c r="F261" s="18"/>
      <c r="G261" s="19" t="n">
        <f aca="false">G262</f>
        <v>110</v>
      </c>
    </row>
    <row r="262" customFormat="false" ht="60" hidden="false" customHeight="false" outlineLevel="0" collapsed="false">
      <c r="A262" s="36" t="s">
        <v>238</v>
      </c>
      <c r="B262" s="18" t="s">
        <v>701</v>
      </c>
      <c r="C262" s="18" t="s">
        <v>34</v>
      </c>
      <c r="D262" s="18" t="s">
        <v>230</v>
      </c>
      <c r="E262" s="21" t="s">
        <v>239</v>
      </c>
      <c r="F262" s="18"/>
      <c r="G262" s="19" t="n">
        <f aca="false">G263</f>
        <v>110</v>
      </c>
    </row>
    <row r="263" customFormat="false" ht="30" hidden="false" customHeight="false" outlineLevel="0" collapsed="false">
      <c r="A263" s="22" t="s">
        <v>43</v>
      </c>
      <c r="B263" s="18" t="s">
        <v>701</v>
      </c>
      <c r="C263" s="18" t="s">
        <v>34</v>
      </c>
      <c r="D263" s="18" t="s">
        <v>230</v>
      </c>
      <c r="E263" s="21" t="s">
        <v>239</v>
      </c>
      <c r="F263" s="18" t="s">
        <v>44</v>
      </c>
      <c r="G263" s="19" t="n">
        <f aca="false">G264</f>
        <v>110</v>
      </c>
    </row>
    <row r="264" customFormat="false" ht="45" hidden="false" customHeight="false" outlineLevel="0" collapsed="false">
      <c r="A264" s="22" t="s">
        <v>45</v>
      </c>
      <c r="B264" s="18" t="s">
        <v>701</v>
      </c>
      <c r="C264" s="18" t="s">
        <v>34</v>
      </c>
      <c r="D264" s="18" t="s">
        <v>230</v>
      </c>
      <c r="E264" s="21" t="s">
        <v>239</v>
      </c>
      <c r="F264" s="18" t="s">
        <v>46</v>
      </c>
      <c r="G264" s="19" t="n">
        <f aca="false">150-40</f>
        <v>110</v>
      </c>
    </row>
    <row r="265" customFormat="false" ht="90" hidden="false" customHeight="false" outlineLevel="0" collapsed="false">
      <c r="A265" s="34" t="s">
        <v>240</v>
      </c>
      <c r="B265" s="18" t="s">
        <v>701</v>
      </c>
      <c r="C265" s="18" t="s">
        <v>34</v>
      </c>
      <c r="D265" s="18" t="s">
        <v>230</v>
      </c>
      <c r="E265" s="21" t="s">
        <v>241</v>
      </c>
      <c r="F265" s="18"/>
      <c r="G265" s="19" t="n">
        <f aca="false">G266</f>
        <v>150</v>
      </c>
    </row>
    <row r="266" customFormat="false" ht="60" hidden="false" customHeight="false" outlineLevel="0" collapsed="false">
      <c r="A266" s="20" t="s">
        <v>242</v>
      </c>
      <c r="B266" s="18" t="s">
        <v>701</v>
      </c>
      <c r="C266" s="18" t="s">
        <v>34</v>
      </c>
      <c r="D266" s="18" t="s">
        <v>230</v>
      </c>
      <c r="E266" s="21" t="s">
        <v>243</v>
      </c>
      <c r="F266" s="18"/>
      <c r="G266" s="19" t="n">
        <f aca="false">G267</f>
        <v>150</v>
      </c>
    </row>
    <row r="267" customFormat="false" ht="30" hidden="false" customHeight="false" outlineLevel="0" collapsed="false">
      <c r="A267" s="22" t="s">
        <v>43</v>
      </c>
      <c r="B267" s="18" t="s">
        <v>701</v>
      </c>
      <c r="C267" s="18" t="s">
        <v>34</v>
      </c>
      <c r="D267" s="18" t="s">
        <v>230</v>
      </c>
      <c r="E267" s="21" t="s">
        <v>243</v>
      </c>
      <c r="F267" s="18" t="n">
        <v>200</v>
      </c>
      <c r="G267" s="19" t="n">
        <f aca="false">G268</f>
        <v>150</v>
      </c>
    </row>
    <row r="268" customFormat="false" ht="45" hidden="false" customHeight="false" outlineLevel="0" collapsed="false">
      <c r="A268" s="22" t="s">
        <v>45</v>
      </c>
      <c r="B268" s="18" t="s">
        <v>701</v>
      </c>
      <c r="C268" s="18" t="s">
        <v>34</v>
      </c>
      <c r="D268" s="18" t="s">
        <v>230</v>
      </c>
      <c r="E268" s="21" t="s">
        <v>243</v>
      </c>
      <c r="F268" s="18" t="n">
        <v>240</v>
      </c>
      <c r="G268" s="19" t="n">
        <v>150</v>
      </c>
    </row>
    <row r="269" customFormat="false" ht="75" hidden="false" customHeight="false" outlineLevel="0" collapsed="false">
      <c r="A269" s="24" t="s">
        <v>244</v>
      </c>
      <c r="B269" s="18" t="s">
        <v>701</v>
      </c>
      <c r="C269" s="18" t="s">
        <v>34</v>
      </c>
      <c r="D269" s="18" t="s">
        <v>230</v>
      </c>
      <c r="E269" s="21" t="s">
        <v>245</v>
      </c>
      <c r="F269" s="18"/>
      <c r="G269" s="19" t="n">
        <f aca="false">G270</f>
        <v>7030</v>
      </c>
    </row>
    <row r="270" customFormat="false" ht="30" hidden="false" customHeight="false" outlineLevel="0" collapsed="false">
      <c r="A270" s="20" t="s">
        <v>246</v>
      </c>
      <c r="B270" s="18" t="s">
        <v>701</v>
      </c>
      <c r="C270" s="18" t="s">
        <v>34</v>
      </c>
      <c r="D270" s="18" t="s">
        <v>230</v>
      </c>
      <c r="E270" s="21" t="s">
        <v>247</v>
      </c>
      <c r="F270" s="18"/>
      <c r="G270" s="19" t="n">
        <f aca="false">G271</f>
        <v>7030</v>
      </c>
    </row>
    <row r="271" customFormat="false" ht="30" hidden="false" customHeight="false" outlineLevel="0" collapsed="false">
      <c r="A271" s="22" t="s">
        <v>43</v>
      </c>
      <c r="B271" s="18" t="s">
        <v>701</v>
      </c>
      <c r="C271" s="18" t="s">
        <v>34</v>
      </c>
      <c r="D271" s="18" t="s">
        <v>230</v>
      </c>
      <c r="E271" s="21" t="s">
        <v>247</v>
      </c>
      <c r="F271" s="18" t="s">
        <v>44</v>
      </c>
      <c r="G271" s="19" t="n">
        <f aca="false">G272</f>
        <v>7030</v>
      </c>
    </row>
    <row r="272" customFormat="false" ht="45" hidden="false" customHeight="false" outlineLevel="0" collapsed="false">
      <c r="A272" s="22" t="s">
        <v>45</v>
      </c>
      <c r="B272" s="18" t="s">
        <v>701</v>
      </c>
      <c r="C272" s="18" t="s">
        <v>34</v>
      </c>
      <c r="D272" s="18" t="s">
        <v>230</v>
      </c>
      <c r="E272" s="21" t="s">
        <v>247</v>
      </c>
      <c r="F272" s="18" t="s">
        <v>46</v>
      </c>
      <c r="G272" s="19" t="n">
        <f aca="false">7600+300-870</f>
        <v>7030</v>
      </c>
    </row>
    <row r="273" customFormat="false" ht="135" hidden="false" customHeight="false" outlineLevel="0" collapsed="false">
      <c r="A273" s="24" t="s">
        <v>248</v>
      </c>
      <c r="B273" s="18" t="s">
        <v>701</v>
      </c>
      <c r="C273" s="18" t="s">
        <v>34</v>
      </c>
      <c r="D273" s="18" t="s">
        <v>230</v>
      </c>
      <c r="E273" s="21" t="s">
        <v>249</v>
      </c>
      <c r="F273" s="18"/>
      <c r="G273" s="19" t="n">
        <f aca="false">G274</f>
        <v>50</v>
      </c>
    </row>
    <row r="274" customFormat="false" ht="105" hidden="false" customHeight="false" outlineLevel="0" collapsed="false">
      <c r="A274" s="33" t="s">
        <v>250</v>
      </c>
      <c r="B274" s="18" t="s">
        <v>701</v>
      </c>
      <c r="C274" s="18" t="s">
        <v>34</v>
      </c>
      <c r="D274" s="18" t="s">
        <v>230</v>
      </c>
      <c r="E274" s="21" t="s">
        <v>251</v>
      </c>
      <c r="F274" s="18"/>
      <c r="G274" s="19" t="n">
        <f aca="false">G275</f>
        <v>50</v>
      </c>
    </row>
    <row r="275" customFormat="false" ht="30" hidden="false" customHeight="false" outlineLevel="0" collapsed="false">
      <c r="A275" s="22" t="s">
        <v>43</v>
      </c>
      <c r="B275" s="18" t="s">
        <v>701</v>
      </c>
      <c r="C275" s="18" t="s">
        <v>34</v>
      </c>
      <c r="D275" s="18" t="s">
        <v>230</v>
      </c>
      <c r="E275" s="21" t="s">
        <v>251</v>
      </c>
      <c r="F275" s="18" t="s">
        <v>44</v>
      </c>
      <c r="G275" s="19" t="n">
        <f aca="false">G276</f>
        <v>50</v>
      </c>
    </row>
    <row r="276" customFormat="false" ht="45" hidden="false" customHeight="false" outlineLevel="0" collapsed="false">
      <c r="A276" s="22" t="s">
        <v>45</v>
      </c>
      <c r="B276" s="18" t="s">
        <v>701</v>
      </c>
      <c r="C276" s="18" t="s">
        <v>34</v>
      </c>
      <c r="D276" s="18" t="s">
        <v>230</v>
      </c>
      <c r="E276" s="21" t="s">
        <v>251</v>
      </c>
      <c r="F276" s="18" t="s">
        <v>46</v>
      </c>
      <c r="G276" s="19" t="n">
        <f aca="false">100-50</f>
        <v>50</v>
      </c>
    </row>
    <row r="277" customFormat="false" ht="45" hidden="false" customHeight="false" outlineLevel="0" collapsed="false">
      <c r="A277" s="20" t="s">
        <v>205</v>
      </c>
      <c r="B277" s="18" t="s">
        <v>701</v>
      </c>
      <c r="C277" s="18" t="s">
        <v>34</v>
      </c>
      <c r="D277" s="18" t="s">
        <v>230</v>
      </c>
      <c r="E277" s="21" t="s">
        <v>206</v>
      </c>
      <c r="F277" s="18"/>
      <c r="G277" s="19" t="n">
        <f aca="false">G278</f>
        <v>361.6</v>
      </c>
    </row>
    <row r="278" customFormat="false" ht="60" hidden="false" customHeight="false" outlineLevel="0" collapsed="false">
      <c r="A278" s="33" t="s">
        <v>252</v>
      </c>
      <c r="B278" s="18" t="s">
        <v>701</v>
      </c>
      <c r="C278" s="18" t="s">
        <v>34</v>
      </c>
      <c r="D278" s="18" t="s">
        <v>230</v>
      </c>
      <c r="E278" s="37" t="s">
        <v>253</v>
      </c>
      <c r="F278" s="18"/>
      <c r="G278" s="19" t="n">
        <f aca="false">G279</f>
        <v>361.6</v>
      </c>
    </row>
    <row r="279" customFormat="false" ht="45" hidden="false" customHeight="false" outlineLevel="0" collapsed="false">
      <c r="A279" s="24" t="s">
        <v>254</v>
      </c>
      <c r="B279" s="18" t="s">
        <v>701</v>
      </c>
      <c r="C279" s="18" t="s">
        <v>34</v>
      </c>
      <c r="D279" s="18" t="s">
        <v>230</v>
      </c>
      <c r="E279" s="21" t="s">
        <v>255</v>
      </c>
      <c r="F279" s="18"/>
      <c r="G279" s="19" t="n">
        <f aca="false">G280</f>
        <v>361.6</v>
      </c>
    </row>
    <row r="280" customFormat="false" ht="30" hidden="false" customHeight="false" outlineLevel="0" collapsed="false">
      <c r="A280" s="22" t="s">
        <v>43</v>
      </c>
      <c r="B280" s="18" t="s">
        <v>701</v>
      </c>
      <c r="C280" s="18" t="s">
        <v>34</v>
      </c>
      <c r="D280" s="18" t="s">
        <v>230</v>
      </c>
      <c r="E280" s="21" t="s">
        <v>255</v>
      </c>
      <c r="F280" s="18" t="s">
        <v>44</v>
      </c>
      <c r="G280" s="19" t="n">
        <f aca="false">G281</f>
        <v>361.6</v>
      </c>
    </row>
    <row r="281" customFormat="false" ht="45" hidden="false" customHeight="false" outlineLevel="0" collapsed="false">
      <c r="A281" s="22" t="s">
        <v>45</v>
      </c>
      <c r="B281" s="18" t="s">
        <v>701</v>
      </c>
      <c r="C281" s="18" t="s">
        <v>34</v>
      </c>
      <c r="D281" s="18" t="s">
        <v>230</v>
      </c>
      <c r="E281" s="21" t="s">
        <v>255</v>
      </c>
      <c r="F281" s="18" t="s">
        <v>46</v>
      </c>
      <c r="G281" s="19" t="n">
        <f aca="false">711.6-350</f>
        <v>361.6</v>
      </c>
    </row>
    <row r="282" customFormat="false" ht="30" hidden="false" customHeight="false" outlineLevel="0" collapsed="false">
      <c r="A282" s="20" t="s">
        <v>256</v>
      </c>
      <c r="B282" s="18" t="s">
        <v>701</v>
      </c>
      <c r="C282" s="18" t="s">
        <v>34</v>
      </c>
      <c r="D282" s="18" t="s">
        <v>230</v>
      </c>
      <c r="E282" s="21" t="s">
        <v>257</v>
      </c>
      <c r="F282" s="18"/>
      <c r="G282" s="19" t="n">
        <f aca="false">G283</f>
        <v>180</v>
      </c>
    </row>
    <row r="283" customFormat="false" ht="30" hidden="false" customHeight="false" outlineLevel="0" collapsed="false">
      <c r="A283" s="24" t="s">
        <v>258</v>
      </c>
      <c r="B283" s="18" t="s">
        <v>701</v>
      </c>
      <c r="C283" s="18" t="s">
        <v>34</v>
      </c>
      <c r="D283" s="18" t="s">
        <v>230</v>
      </c>
      <c r="E283" s="21" t="s">
        <v>259</v>
      </c>
      <c r="F283" s="18"/>
      <c r="G283" s="19" t="n">
        <f aca="false">G284</f>
        <v>180</v>
      </c>
    </row>
    <row r="284" customFormat="false" ht="30" hidden="false" customHeight="false" outlineLevel="0" collapsed="false">
      <c r="A284" s="28" t="s">
        <v>260</v>
      </c>
      <c r="B284" s="18" t="s">
        <v>701</v>
      </c>
      <c r="C284" s="18" t="s">
        <v>34</v>
      </c>
      <c r="D284" s="18" t="s">
        <v>230</v>
      </c>
      <c r="E284" s="21" t="s">
        <v>261</v>
      </c>
      <c r="F284" s="18"/>
      <c r="G284" s="19" t="n">
        <f aca="false">G285</f>
        <v>180</v>
      </c>
    </row>
    <row r="285" customFormat="false" ht="30" hidden="false" customHeight="false" outlineLevel="0" collapsed="false">
      <c r="A285" s="22" t="s">
        <v>43</v>
      </c>
      <c r="B285" s="18" t="s">
        <v>701</v>
      </c>
      <c r="C285" s="18" t="s">
        <v>34</v>
      </c>
      <c r="D285" s="18" t="s">
        <v>230</v>
      </c>
      <c r="E285" s="21" t="s">
        <v>261</v>
      </c>
      <c r="F285" s="18" t="s">
        <v>44</v>
      </c>
      <c r="G285" s="19" t="n">
        <f aca="false">G286</f>
        <v>180</v>
      </c>
    </row>
    <row r="286" customFormat="false" ht="45" hidden="false" customHeight="false" outlineLevel="0" collapsed="false">
      <c r="A286" s="22" t="s">
        <v>45</v>
      </c>
      <c r="B286" s="18" t="s">
        <v>701</v>
      </c>
      <c r="C286" s="18" t="s">
        <v>34</v>
      </c>
      <c r="D286" s="18" t="s">
        <v>230</v>
      </c>
      <c r="E286" s="21" t="s">
        <v>261</v>
      </c>
      <c r="F286" s="18" t="s">
        <v>46</v>
      </c>
      <c r="G286" s="19" t="n">
        <v>180</v>
      </c>
    </row>
    <row r="287" customFormat="false" ht="15" hidden="false" customHeight="false" outlineLevel="0" collapsed="false">
      <c r="A287" s="20" t="s">
        <v>83</v>
      </c>
      <c r="B287" s="18" t="s">
        <v>701</v>
      </c>
      <c r="C287" s="18" t="s">
        <v>34</v>
      </c>
      <c r="D287" s="18" t="s">
        <v>230</v>
      </c>
      <c r="E287" s="21" t="s">
        <v>84</v>
      </c>
      <c r="F287" s="18"/>
      <c r="G287" s="19" t="n">
        <f aca="false">G288</f>
        <v>88.3</v>
      </c>
    </row>
    <row r="288" customFormat="false" ht="15" hidden="false" customHeight="false" outlineLevel="0" collapsed="false">
      <c r="A288" s="20" t="s">
        <v>85</v>
      </c>
      <c r="B288" s="18" t="s">
        <v>701</v>
      </c>
      <c r="C288" s="18" t="s">
        <v>34</v>
      </c>
      <c r="D288" s="18" t="s">
        <v>230</v>
      </c>
      <c r="E288" s="21" t="s">
        <v>86</v>
      </c>
      <c r="F288" s="18"/>
      <c r="G288" s="19" t="n">
        <f aca="false">G289</f>
        <v>88.3</v>
      </c>
    </row>
    <row r="289" customFormat="false" ht="30" hidden="false" customHeight="false" outlineLevel="0" collapsed="false">
      <c r="A289" s="22" t="s">
        <v>43</v>
      </c>
      <c r="B289" s="18" t="s">
        <v>701</v>
      </c>
      <c r="C289" s="18" t="s">
        <v>34</v>
      </c>
      <c r="D289" s="18" t="s">
        <v>230</v>
      </c>
      <c r="E289" s="21" t="s">
        <v>86</v>
      </c>
      <c r="F289" s="18" t="s">
        <v>44</v>
      </c>
      <c r="G289" s="19" t="n">
        <f aca="false">G290</f>
        <v>88.3</v>
      </c>
    </row>
    <row r="290" customFormat="false" ht="45" hidden="false" customHeight="false" outlineLevel="0" collapsed="false">
      <c r="A290" s="22" t="s">
        <v>45</v>
      </c>
      <c r="B290" s="18" t="s">
        <v>701</v>
      </c>
      <c r="C290" s="18" t="s">
        <v>34</v>
      </c>
      <c r="D290" s="18" t="s">
        <v>230</v>
      </c>
      <c r="E290" s="21" t="s">
        <v>86</v>
      </c>
      <c r="F290" s="18" t="s">
        <v>46</v>
      </c>
      <c r="G290" s="19" t="n">
        <f aca="false">82.9+5.4</f>
        <v>88.3</v>
      </c>
    </row>
    <row r="291" customFormat="false" ht="15" hidden="false" customHeight="false" outlineLevel="0" collapsed="false">
      <c r="A291" s="17" t="s">
        <v>262</v>
      </c>
      <c r="B291" s="18" t="s">
        <v>701</v>
      </c>
      <c r="C291" s="18" t="s">
        <v>48</v>
      </c>
      <c r="D291" s="18"/>
      <c r="E291" s="18"/>
      <c r="F291" s="18"/>
      <c r="G291" s="19" t="n">
        <f aca="false">G292+G313+G344+G368+G306</f>
        <v>114542.3</v>
      </c>
    </row>
    <row r="292" customFormat="false" ht="15" hidden="false" customHeight="false" outlineLevel="0" collapsed="false">
      <c r="A292" s="17" t="s">
        <v>263</v>
      </c>
      <c r="B292" s="18" t="s">
        <v>701</v>
      </c>
      <c r="C292" s="18" t="s">
        <v>48</v>
      </c>
      <c r="D292" s="18" t="s">
        <v>264</v>
      </c>
      <c r="E292" s="18"/>
      <c r="F292" s="18"/>
      <c r="G292" s="19" t="n">
        <f aca="false">G293</f>
        <v>1165</v>
      </c>
    </row>
    <row r="293" customFormat="false" ht="30" hidden="false" customHeight="false" outlineLevel="0" collapsed="false">
      <c r="A293" s="20" t="s">
        <v>265</v>
      </c>
      <c r="B293" s="18" t="s">
        <v>701</v>
      </c>
      <c r="C293" s="18" t="s">
        <v>48</v>
      </c>
      <c r="D293" s="18" t="s">
        <v>264</v>
      </c>
      <c r="E293" s="21" t="s">
        <v>266</v>
      </c>
      <c r="F293" s="18"/>
      <c r="G293" s="19" t="n">
        <f aca="false">G299+G294</f>
        <v>1165</v>
      </c>
    </row>
    <row r="294" customFormat="false" ht="30" hidden="false" customHeight="false" outlineLevel="0" collapsed="false">
      <c r="A294" s="38" t="s">
        <v>267</v>
      </c>
      <c r="B294" s="18" t="s">
        <v>701</v>
      </c>
      <c r="C294" s="18" t="s">
        <v>48</v>
      </c>
      <c r="D294" s="18" t="s">
        <v>264</v>
      </c>
      <c r="E294" s="39" t="s">
        <v>268</v>
      </c>
      <c r="F294" s="18"/>
      <c r="G294" s="19" t="n">
        <f aca="false">G295</f>
        <v>250</v>
      </c>
    </row>
    <row r="295" customFormat="false" ht="75" hidden="false" customHeight="false" outlineLevel="0" collapsed="false">
      <c r="A295" s="38" t="s">
        <v>269</v>
      </c>
      <c r="B295" s="18" t="s">
        <v>701</v>
      </c>
      <c r="C295" s="18" t="s">
        <v>48</v>
      </c>
      <c r="D295" s="18" t="s">
        <v>264</v>
      </c>
      <c r="E295" s="39" t="s">
        <v>270</v>
      </c>
      <c r="F295" s="18"/>
      <c r="G295" s="19" t="n">
        <f aca="false">G296</f>
        <v>250</v>
      </c>
    </row>
    <row r="296" customFormat="false" ht="30" hidden="false" customHeight="false" outlineLevel="0" collapsed="false">
      <c r="A296" s="24" t="s">
        <v>271</v>
      </c>
      <c r="B296" s="18" t="s">
        <v>701</v>
      </c>
      <c r="C296" s="18" t="s">
        <v>48</v>
      </c>
      <c r="D296" s="18" t="s">
        <v>264</v>
      </c>
      <c r="E296" s="21" t="s">
        <v>272</v>
      </c>
      <c r="F296" s="18"/>
      <c r="G296" s="19" t="n">
        <f aca="false">G297</f>
        <v>250</v>
      </c>
    </row>
    <row r="297" customFormat="false" ht="30" hidden="false" customHeight="false" outlineLevel="0" collapsed="false">
      <c r="A297" s="22" t="s">
        <v>43</v>
      </c>
      <c r="B297" s="18" t="s">
        <v>701</v>
      </c>
      <c r="C297" s="18" t="s">
        <v>48</v>
      </c>
      <c r="D297" s="18" t="s">
        <v>264</v>
      </c>
      <c r="E297" s="21" t="s">
        <v>272</v>
      </c>
      <c r="F297" s="18" t="s">
        <v>44</v>
      </c>
      <c r="G297" s="19" t="n">
        <f aca="false">G298</f>
        <v>250</v>
      </c>
    </row>
    <row r="298" customFormat="false" ht="45" hidden="false" customHeight="false" outlineLevel="0" collapsed="false">
      <c r="A298" s="22" t="s">
        <v>45</v>
      </c>
      <c r="B298" s="18" t="s">
        <v>701</v>
      </c>
      <c r="C298" s="18" t="s">
        <v>48</v>
      </c>
      <c r="D298" s="18" t="s">
        <v>264</v>
      </c>
      <c r="E298" s="21" t="s">
        <v>272</v>
      </c>
      <c r="F298" s="18" t="s">
        <v>46</v>
      </c>
      <c r="G298" s="19" t="n">
        <f aca="false">40+210</f>
        <v>250</v>
      </c>
    </row>
    <row r="299" customFormat="false" ht="30" hidden="false" customHeight="false" outlineLevel="0" collapsed="false">
      <c r="A299" s="20" t="s">
        <v>273</v>
      </c>
      <c r="B299" s="18" t="s">
        <v>701</v>
      </c>
      <c r="C299" s="18" t="s">
        <v>48</v>
      </c>
      <c r="D299" s="18" t="s">
        <v>264</v>
      </c>
      <c r="E299" s="21" t="s">
        <v>274</v>
      </c>
      <c r="F299" s="18"/>
      <c r="G299" s="19" t="n">
        <f aca="false">G300</f>
        <v>915</v>
      </c>
    </row>
    <row r="300" customFormat="false" ht="75" hidden="false" customHeight="false" outlineLevel="0" collapsed="false">
      <c r="A300" s="20" t="s">
        <v>275</v>
      </c>
      <c r="B300" s="18" t="s">
        <v>701</v>
      </c>
      <c r="C300" s="18" t="s">
        <v>48</v>
      </c>
      <c r="D300" s="18" t="s">
        <v>264</v>
      </c>
      <c r="E300" s="21" t="s">
        <v>276</v>
      </c>
      <c r="F300" s="18"/>
      <c r="G300" s="19" t="n">
        <f aca="false">G301</f>
        <v>915</v>
      </c>
    </row>
    <row r="301" customFormat="false" ht="60" hidden="false" customHeight="false" outlineLevel="0" collapsed="false">
      <c r="A301" s="20" t="s">
        <v>277</v>
      </c>
      <c r="B301" s="18" t="s">
        <v>701</v>
      </c>
      <c r="C301" s="18" t="s">
        <v>48</v>
      </c>
      <c r="D301" s="18" t="s">
        <v>264</v>
      </c>
      <c r="E301" s="21" t="s">
        <v>278</v>
      </c>
      <c r="F301" s="18"/>
      <c r="G301" s="19" t="n">
        <f aca="false">G302+G304</f>
        <v>915</v>
      </c>
    </row>
    <row r="302" customFormat="false" ht="75" hidden="false" customHeight="false" outlineLevel="0" collapsed="false">
      <c r="A302" s="22" t="s">
        <v>29</v>
      </c>
      <c r="B302" s="18" t="s">
        <v>701</v>
      </c>
      <c r="C302" s="18" t="s">
        <v>48</v>
      </c>
      <c r="D302" s="18" t="s">
        <v>264</v>
      </c>
      <c r="E302" s="21" t="s">
        <v>278</v>
      </c>
      <c r="F302" s="18" t="s">
        <v>30</v>
      </c>
      <c r="G302" s="19" t="n">
        <f aca="false">G303</f>
        <v>245.1</v>
      </c>
    </row>
    <row r="303" customFormat="false" ht="30" hidden="false" customHeight="false" outlineLevel="0" collapsed="false">
      <c r="A303" s="22" t="s">
        <v>31</v>
      </c>
      <c r="B303" s="18" t="s">
        <v>701</v>
      </c>
      <c r="C303" s="18" t="s">
        <v>48</v>
      </c>
      <c r="D303" s="18" t="s">
        <v>264</v>
      </c>
      <c r="E303" s="21" t="s">
        <v>278</v>
      </c>
      <c r="F303" s="18" t="s">
        <v>32</v>
      </c>
      <c r="G303" s="19" t="n">
        <v>245.1</v>
      </c>
    </row>
    <row r="304" customFormat="false" ht="30" hidden="false" customHeight="false" outlineLevel="0" collapsed="false">
      <c r="A304" s="22" t="s">
        <v>43</v>
      </c>
      <c r="B304" s="18" t="s">
        <v>701</v>
      </c>
      <c r="C304" s="18" t="s">
        <v>48</v>
      </c>
      <c r="D304" s="18" t="s">
        <v>264</v>
      </c>
      <c r="E304" s="21" t="s">
        <v>278</v>
      </c>
      <c r="F304" s="18" t="s">
        <v>44</v>
      </c>
      <c r="G304" s="19" t="n">
        <f aca="false">G305</f>
        <v>669.9</v>
      </c>
    </row>
    <row r="305" customFormat="false" ht="45" hidden="false" customHeight="false" outlineLevel="0" collapsed="false">
      <c r="A305" s="22" t="s">
        <v>45</v>
      </c>
      <c r="B305" s="18" t="s">
        <v>701</v>
      </c>
      <c r="C305" s="18" t="s">
        <v>48</v>
      </c>
      <c r="D305" s="18" t="s">
        <v>264</v>
      </c>
      <c r="E305" s="21" t="s">
        <v>278</v>
      </c>
      <c r="F305" s="18" t="s">
        <v>46</v>
      </c>
      <c r="G305" s="19" t="n">
        <v>669.9</v>
      </c>
    </row>
    <row r="306" customFormat="false" ht="15" hidden="false" customHeight="false" outlineLevel="0" collapsed="false">
      <c r="A306" s="22" t="s">
        <v>279</v>
      </c>
      <c r="B306" s="18" t="s">
        <v>701</v>
      </c>
      <c r="C306" s="18" t="s">
        <v>48</v>
      </c>
      <c r="D306" s="18" t="s">
        <v>280</v>
      </c>
      <c r="E306" s="21"/>
      <c r="F306" s="18"/>
      <c r="G306" s="19" t="n">
        <f aca="false">G307</f>
        <v>0.1</v>
      </c>
    </row>
    <row r="307" customFormat="false" ht="45" hidden="false" customHeight="false" outlineLevel="0" collapsed="false">
      <c r="A307" s="20" t="s">
        <v>281</v>
      </c>
      <c r="B307" s="18" t="s">
        <v>701</v>
      </c>
      <c r="C307" s="18" t="s">
        <v>48</v>
      </c>
      <c r="D307" s="18" t="s">
        <v>280</v>
      </c>
      <c r="E307" s="21" t="s">
        <v>282</v>
      </c>
      <c r="F307" s="18"/>
      <c r="G307" s="19" t="n">
        <f aca="false">G308</f>
        <v>0.1</v>
      </c>
    </row>
    <row r="308" customFormat="false" ht="30" hidden="false" customHeight="false" outlineLevel="0" collapsed="false">
      <c r="A308" s="20" t="s">
        <v>283</v>
      </c>
      <c r="B308" s="18" t="s">
        <v>701</v>
      </c>
      <c r="C308" s="18" t="s">
        <v>48</v>
      </c>
      <c r="D308" s="18" t="s">
        <v>280</v>
      </c>
      <c r="E308" s="21" t="s">
        <v>284</v>
      </c>
      <c r="F308" s="18"/>
      <c r="G308" s="19" t="n">
        <f aca="false">G309</f>
        <v>0.1</v>
      </c>
    </row>
    <row r="309" customFormat="false" ht="105" hidden="false" customHeight="false" outlineLevel="0" collapsed="false">
      <c r="A309" s="24" t="s">
        <v>285</v>
      </c>
      <c r="B309" s="18" t="s">
        <v>701</v>
      </c>
      <c r="C309" s="18" t="s">
        <v>48</v>
      </c>
      <c r="D309" s="18" t="s">
        <v>280</v>
      </c>
      <c r="E309" s="21" t="s">
        <v>286</v>
      </c>
      <c r="F309" s="18"/>
      <c r="G309" s="19" t="n">
        <f aca="false">G310</f>
        <v>0.1</v>
      </c>
    </row>
    <row r="310" customFormat="false" ht="75" hidden="false" customHeight="false" outlineLevel="0" collapsed="false">
      <c r="A310" s="24" t="s">
        <v>287</v>
      </c>
      <c r="B310" s="18" t="s">
        <v>701</v>
      </c>
      <c r="C310" s="18" t="s">
        <v>48</v>
      </c>
      <c r="D310" s="18" t="s">
        <v>280</v>
      </c>
      <c r="E310" s="21" t="s">
        <v>288</v>
      </c>
      <c r="F310" s="18"/>
      <c r="G310" s="19" t="n">
        <f aca="false">G311</f>
        <v>0.1</v>
      </c>
    </row>
    <row r="311" customFormat="false" ht="30" hidden="false" customHeight="false" outlineLevel="0" collapsed="false">
      <c r="A311" s="22" t="s">
        <v>43</v>
      </c>
      <c r="B311" s="18" t="s">
        <v>701</v>
      </c>
      <c r="C311" s="18" t="s">
        <v>48</v>
      </c>
      <c r="D311" s="18" t="s">
        <v>280</v>
      </c>
      <c r="E311" s="21" t="s">
        <v>288</v>
      </c>
      <c r="F311" s="18" t="s">
        <v>44</v>
      </c>
      <c r="G311" s="19" t="n">
        <f aca="false">G312</f>
        <v>0.1</v>
      </c>
    </row>
    <row r="312" customFormat="false" ht="45" hidden="false" customHeight="false" outlineLevel="0" collapsed="false">
      <c r="A312" s="22" t="s">
        <v>45</v>
      </c>
      <c r="B312" s="18" t="s">
        <v>701</v>
      </c>
      <c r="C312" s="18" t="s">
        <v>48</v>
      </c>
      <c r="D312" s="18" t="s">
        <v>280</v>
      </c>
      <c r="E312" s="21" t="s">
        <v>288</v>
      </c>
      <c r="F312" s="18" t="s">
        <v>46</v>
      </c>
      <c r="G312" s="19" t="n">
        <f aca="false">290-290+0.1</f>
        <v>0.1</v>
      </c>
    </row>
    <row r="313" customFormat="false" ht="15" hidden="false" customHeight="false" outlineLevel="0" collapsed="false">
      <c r="A313" s="17" t="s">
        <v>289</v>
      </c>
      <c r="B313" s="18" t="s">
        <v>701</v>
      </c>
      <c r="C313" s="18" t="s">
        <v>48</v>
      </c>
      <c r="D313" s="18" t="s">
        <v>204</v>
      </c>
      <c r="E313" s="18"/>
      <c r="F313" s="18"/>
      <c r="G313" s="19" t="n">
        <f aca="false">G314+G326+G337</f>
        <v>71013.5</v>
      </c>
    </row>
    <row r="314" customFormat="false" ht="45" hidden="false" customHeight="false" outlineLevel="0" collapsed="false">
      <c r="A314" s="20" t="s">
        <v>281</v>
      </c>
      <c r="B314" s="18" t="s">
        <v>701</v>
      </c>
      <c r="C314" s="18" t="s">
        <v>48</v>
      </c>
      <c r="D314" s="18" t="s">
        <v>204</v>
      </c>
      <c r="E314" s="21" t="s">
        <v>282</v>
      </c>
      <c r="F314" s="18"/>
      <c r="G314" s="19" t="n">
        <f aca="false">G315</f>
        <v>48024</v>
      </c>
    </row>
    <row r="315" customFormat="false" ht="15" hidden="false" customHeight="false" outlineLevel="0" collapsed="false">
      <c r="A315" s="20" t="s">
        <v>290</v>
      </c>
      <c r="B315" s="18" t="s">
        <v>701</v>
      </c>
      <c r="C315" s="18" t="s">
        <v>48</v>
      </c>
      <c r="D315" s="18" t="s">
        <v>204</v>
      </c>
      <c r="E315" s="21" t="s">
        <v>291</v>
      </c>
      <c r="F315" s="18"/>
      <c r="G315" s="19" t="n">
        <f aca="false">G316</f>
        <v>48024</v>
      </c>
    </row>
    <row r="316" customFormat="false" ht="45" hidden="false" customHeight="false" outlineLevel="0" collapsed="false">
      <c r="A316" s="24" t="s">
        <v>292</v>
      </c>
      <c r="B316" s="18" t="s">
        <v>701</v>
      </c>
      <c r="C316" s="18" t="s">
        <v>48</v>
      </c>
      <c r="D316" s="18" t="s">
        <v>204</v>
      </c>
      <c r="E316" s="21" t="s">
        <v>293</v>
      </c>
      <c r="F316" s="18"/>
      <c r="G316" s="19" t="n">
        <f aca="false">G317+G320+G323</f>
        <v>48024</v>
      </c>
    </row>
    <row r="317" customFormat="false" ht="45" hidden="false" customHeight="false" outlineLevel="0" collapsed="false">
      <c r="A317" s="23" t="s">
        <v>294</v>
      </c>
      <c r="B317" s="18" t="s">
        <v>701</v>
      </c>
      <c r="C317" s="18" t="s">
        <v>48</v>
      </c>
      <c r="D317" s="18" t="s">
        <v>204</v>
      </c>
      <c r="E317" s="21" t="s">
        <v>295</v>
      </c>
      <c r="F317" s="18"/>
      <c r="G317" s="19" t="n">
        <f aca="false">G318</f>
        <v>22865</v>
      </c>
    </row>
    <row r="318" customFormat="false" ht="45" hidden="false" customHeight="false" outlineLevel="0" collapsed="false">
      <c r="A318" s="22" t="s">
        <v>139</v>
      </c>
      <c r="B318" s="18" t="s">
        <v>701</v>
      </c>
      <c r="C318" s="18" t="s">
        <v>48</v>
      </c>
      <c r="D318" s="18" t="s">
        <v>204</v>
      </c>
      <c r="E318" s="21" t="s">
        <v>295</v>
      </c>
      <c r="F318" s="18" t="s">
        <v>140</v>
      </c>
      <c r="G318" s="19" t="n">
        <f aca="false">G319</f>
        <v>22865</v>
      </c>
    </row>
    <row r="319" customFormat="false" ht="15" hidden="false" customHeight="false" outlineLevel="0" collapsed="false">
      <c r="A319" s="22" t="s">
        <v>141</v>
      </c>
      <c r="B319" s="18" t="s">
        <v>701</v>
      </c>
      <c r="C319" s="18" t="s">
        <v>48</v>
      </c>
      <c r="D319" s="18" t="s">
        <v>204</v>
      </c>
      <c r="E319" s="21" t="s">
        <v>295</v>
      </c>
      <c r="F319" s="18" t="s">
        <v>142</v>
      </c>
      <c r="G319" s="19" t="n">
        <v>22865</v>
      </c>
    </row>
    <row r="320" customFormat="false" ht="30" hidden="false" customHeight="false" outlineLevel="0" collapsed="false">
      <c r="A320" s="23" t="s">
        <v>296</v>
      </c>
      <c r="B320" s="18" t="s">
        <v>701</v>
      </c>
      <c r="C320" s="18" t="s">
        <v>48</v>
      </c>
      <c r="D320" s="18" t="s">
        <v>204</v>
      </c>
      <c r="E320" s="21" t="s">
        <v>297</v>
      </c>
      <c r="F320" s="18"/>
      <c r="G320" s="19" t="n">
        <f aca="false">G321</f>
        <v>7220</v>
      </c>
    </row>
    <row r="321" customFormat="false" ht="45" hidden="false" customHeight="false" outlineLevel="0" collapsed="false">
      <c r="A321" s="22" t="s">
        <v>139</v>
      </c>
      <c r="B321" s="18" t="s">
        <v>701</v>
      </c>
      <c r="C321" s="18" t="s">
        <v>48</v>
      </c>
      <c r="D321" s="18" t="s">
        <v>204</v>
      </c>
      <c r="E321" s="21" t="s">
        <v>297</v>
      </c>
      <c r="F321" s="18" t="s">
        <v>140</v>
      </c>
      <c r="G321" s="19" t="n">
        <f aca="false">G322</f>
        <v>7220</v>
      </c>
    </row>
    <row r="322" customFormat="false" ht="15" hidden="false" customHeight="false" outlineLevel="0" collapsed="false">
      <c r="A322" s="22" t="s">
        <v>141</v>
      </c>
      <c r="B322" s="18" t="s">
        <v>701</v>
      </c>
      <c r="C322" s="18" t="s">
        <v>48</v>
      </c>
      <c r="D322" s="18" t="s">
        <v>204</v>
      </c>
      <c r="E322" s="21" t="s">
        <v>297</v>
      </c>
      <c r="F322" s="18" t="s">
        <v>142</v>
      </c>
      <c r="G322" s="19" t="n">
        <f aca="false">12245-5025</f>
        <v>7220</v>
      </c>
    </row>
    <row r="323" customFormat="false" ht="45" hidden="false" customHeight="false" outlineLevel="0" collapsed="false">
      <c r="A323" s="24" t="s">
        <v>298</v>
      </c>
      <c r="B323" s="18" t="s">
        <v>701</v>
      </c>
      <c r="C323" s="18" t="s">
        <v>48</v>
      </c>
      <c r="D323" s="18" t="s">
        <v>204</v>
      </c>
      <c r="E323" s="21" t="s">
        <v>299</v>
      </c>
      <c r="F323" s="18"/>
      <c r="G323" s="19" t="n">
        <f aca="false">G324</f>
        <v>17939</v>
      </c>
    </row>
    <row r="324" customFormat="false" ht="30" hidden="false" customHeight="false" outlineLevel="0" collapsed="false">
      <c r="A324" s="22" t="s">
        <v>43</v>
      </c>
      <c r="B324" s="18" t="s">
        <v>701</v>
      </c>
      <c r="C324" s="18" t="s">
        <v>48</v>
      </c>
      <c r="D324" s="18" t="s">
        <v>204</v>
      </c>
      <c r="E324" s="21" t="s">
        <v>299</v>
      </c>
      <c r="F324" s="18" t="n">
        <v>200</v>
      </c>
      <c r="G324" s="19" t="n">
        <f aca="false">G325</f>
        <v>17939</v>
      </c>
    </row>
    <row r="325" customFormat="false" ht="45" hidden="false" customHeight="false" outlineLevel="0" collapsed="false">
      <c r="A325" s="22" t="s">
        <v>45</v>
      </c>
      <c r="B325" s="18" t="s">
        <v>701</v>
      </c>
      <c r="C325" s="18" t="s">
        <v>48</v>
      </c>
      <c r="D325" s="18" t="s">
        <v>204</v>
      </c>
      <c r="E325" s="21" t="s">
        <v>299</v>
      </c>
      <c r="F325" s="18" t="n">
        <v>240</v>
      </c>
      <c r="G325" s="19" t="n">
        <v>17939</v>
      </c>
    </row>
    <row r="326" customFormat="false" ht="30" hidden="false" customHeight="false" outlineLevel="0" collapsed="false">
      <c r="A326" s="20" t="s">
        <v>300</v>
      </c>
      <c r="B326" s="18" t="s">
        <v>701</v>
      </c>
      <c r="C326" s="18" t="s">
        <v>48</v>
      </c>
      <c r="D326" s="18" t="s">
        <v>204</v>
      </c>
      <c r="E326" s="21" t="s">
        <v>301</v>
      </c>
      <c r="F326" s="18"/>
      <c r="G326" s="19" t="n">
        <f aca="false">G327+G332</f>
        <v>19853.6</v>
      </c>
    </row>
    <row r="327" customFormat="false" ht="15" hidden="false" customHeight="false" outlineLevel="0" collapsed="false">
      <c r="A327" s="20" t="s">
        <v>302</v>
      </c>
      <c r="B327" s="18" t="s">
        <v>701</v>
      </c>
      <c r="C327" s="18" t="s">
        <v>48</v>
      </c>
      <c r="D327" s="18" t="s">
        <v>204</v>
      </c>
      <c r="E327" s="21" t="s">
        <v>303</v>
      </c>
      <c r="F327" s="18"/>
      <c r="G327" s="19" t="n">
        <f aca="false">G328</f>
        <v>18353.6</v>
      </c>
    </row>
    <row r="328" customFormat="false" ht="30" hidden="false" customHeight="false" outlineLevel="0" collapsed="false">
      <c r="A328" s="24" t="s">
        <v>304</v>
      </c>
      <c r="B328" s="18" t="s">
        <v>701</v>
      </c>
      <c r="C328" s="18" t="s">
        <v>48</v>
      </c>
      <c r="D328" s="18" t="s">
        <v>204</v>
      </c>
      <c r="E328" s="21" t="s">
        <v>305</v>
      </c>
      <c r="F328" s="18"/>
      <c r="G328" s="19" t="n">
        <f aca="false">G329</f>
        <v>18353.6</v>
      </c>
    </row>
    <row r="329" customFormat="false" ht="15" hidden="false" customHeight="false" outlineLevel="0" collapsed="false">
      <c r="A329" s="24" t="s">
        <v>306</v>
      </c>
      <c r="B329" s="18" t="s">
        <v>701</v>
      </c>
      <c r="C329" s="18" t="s">
        <v>48</v>
      </c>
      <c r="D329" s="18" t="s">
        <v>204</v>
      </c>
      <c r="E329" s="21" t="s">
        <v>307</v>
      </c>
      <c r="F329" s="18"/>
      <c r="G329" s="19" t="n">
        <f aca="false">G330</f>
        <v>18353.6</v>
      </c>
    </row>
    <row r="330" customFormat="false" ht="45" hidden="false" customHeight="false" outlineLevel="0" collapsed="false">
      <c r="A330" s="22" t="s">
        <v>139</v>
      </c>
      <c r="B330" s="18" t="s">
        <v>701</v>
      </c>
      <c r="C330" s="18" t="s">
        <v>48</v>
      </c>
      <c r="D330" s="18" t="s">
        <v>204</v>
      </c>
      <c r="E330" s="21" t="s">
        <v>307</v>
      </c>
      <c r="F330" s="18" t="s">
        <v>140</v>
      </c>
      <c r="G330" s="19" t="n">
        <f aca="false">G331</f>
        <v>18353.6</v>
      </c>
    </row>
    <row r="331" customFormat="false" ht="15" hidden="false" customHeight="false" outlineLevel="0" collapsed="false">
      <c r="A331" s="22" t="s">
        <v>141</v>
      </c>
      <c r="B331" s="18" t="s">
        <v>701</v>
      </c>
      <c r="C331" s="18" t="s">
        <v>48</v>
      </c>
      <c r="D331" s="18" t="s">
        <v>204</v>
      </c>
      <c r="E331" s="21" t="s">
        <v>307</v>
      </c>
      <c r="F331" s="18" t="s">
        <v>142</v>
      </c>
      <c r="G331" s="19" t="n">
        <f aca="false">15251.8+3101.8</f>
        <v>18353.6</v>
      </c>
    </row>
    <row r="332" customFormat="false" ht="15" hidden="false" customHeight="false" outlineLevel="0" collapsed="false">
      <c r="A332" s="20" t="s">
        <v>308</v>
      </c>
      <c r="B332" s="18" t="s">
        <v>701</v>
      </c>
      <c r="C332" s="18" t="s">
        <v>48</v>
      </c>
      <c r="D332" s="18" t="s">
        <v>204</v>
      </c>
      <c r="E332" s="21" t="s">
        <v>309</v>
      </c>
      <c r="F332" s="18"/>
      <c r="G332" s="19" t="n">
        <f aca="false">G333</f>
        <v>1500</v>
      </c>
    </row>
    <row r="333" customFormat="false" ht="45" hidden="false" customHeight="false" outlineLevel="0" collapsed="false">
      <c r="A333" s="24" t="s">
        <v>310</v>
      </c>
      <c r="B333" s="18" t="s">
        <v>701</v>
      </c>
      <c r="C333" s="18" t="s">
        <v>48</v>
      </c>
      <c r="D333" s="18" t="s">
        <v>204</v>
      </c>
      <c r="E333" s="21" t="s">
        <v>311</v>
      </c>
      <c r="F333" s="18"/>
      <c r="G333" s="19" t="n">
        <f aca="false">G334</f>
        <v>1500</v>
      </c>
    </row>
    <row r="334" customFormat="false" ht="45" hidden="false" customHeight="false" outlineLevel="0" collapsed="false">
      <c r="A334" s="22" t="s">
        <v>312</v>
      </c>
      <c r="B334" s="18" t="s">
        <v>701</v>
      </c>
      <c r="C334" s="18" t="s">
        <v>48</v>
      </c>
      <c r="D334" s="18" t="s">
        <v>204</v>
      </c>
      <c r="E334" s="21" t="s">
        <v>313</v>
      </c>
      <c r="F334" s="18"/>
      <c r="G334" s="19" t="n">
        <f aca="false">G335</f>
        <v>1500</v>
      </c>
    </row>
    <row r="335" customFormat="false" ht="30" hidden="false" customHeight="false" outlineLevel="0" collapsed="false">
      <c r="A335" s="22" t="s">
        <v>43</v>
      </c>
      <c r="B335" s="18" t="s">
        <v>701</v>
      </c>
      <c r="C335" s="18" t="s">
        <v>48</v>
      </c>
      <c r="D335" s="18" t="s">
        <v>204</v>
      </c>
      <c r="E335" s="21" t="s">
        <v>313</v>
      </c>
      <c r="F335" s="18" t="s">
        <v>44</v>
      </c>
      <c r="G335" s="19" t="n">
        <f aca="false">G336</f>
        <v>1500</v>
      </c>
    </row>
    <row r="336" customFormat="false" ht="45" hidden="false" customHeight="false" outlineLevel="0" collapsed="false">
      <c r="A336" s="22" t="s">
        <v>45</v>
      </c>
      <c r="B336" s="18" t="s">
        <v>701</v>
      </c>
      <c r="C336" s="18" t="s">
        <v>48</v>
      </c>
      <c r="D336" s="18" t="s">
        <v>204</v>
      </c>
      <c r="E336" s="21" t="s">
        <v>313</v>
      </c>
      <c r="F336" s="18" t="s">
        <v>46</v>
      </c>
      <c r="G336" s="19" t="n">
        <f aca="false">3675-675-1500</f>
        <v>1500</v>
      </c>
    </row>
    <row r="337" customFormat="false" ht="15" hidden="false" customHeight="false" outlineLevel="0" collapsed="false">
      <c r="A337" s="20" t="s">
        <v>83</v>
      </c>
      <c r="B337" s="18" t="s">
        <v>701</v>
      </c>
      <c r="C337" s="18" t="s">
        <v>48</v>
      </c>
      <c r="D337" s="18" t="s">
        <v>204</v>
      </c>
      <c r="E337" s="21" t="s">
        <v>84</v>
      </c>
      <c r="F337" s="18"/>
      <c r="G337" s="19" t="n">
        <f aca="false">G338+G341</f>
        <v>3135.9</v>
      </c>
    </row>
    <row r="338" customFormat="false" ht="15" hidden="false" customHeight="false" outlineLevel="0" collapsed="false">
      <c r="A338" s="20" t="s">
        <v>85</v>
      </c>
      <c r="B338" s="18" t="s">
        <v>701</v>
      </c>
      <c r="C338" s="18" t="s">
        <v>48</v>
      </c>
      <c r="D338" s="18" t="s">
        <v>204</v>
      </c>
      <c r="E338" s="21" t="s">
        <v>86</v>
      </c>
      <c r="F338" s="18"/>
      <c r="G338" s="19" t="n">
        <f aca="false">G339</f>
        <v>2750.2</v>
      </c>
    </row>
    <row r="339" customFormat="false" ht="45" hidden="false" customHeight="false" outlineLevel="0" collapsed="false">
      <c r="A339" s="22" t="s">
        <v>139</v>
      </c>
      <c r="B339" s="18" t="s">
        <v>701</v>
      </c>
      <c r="C339" s="18" t="s">
        <v>48</v>
      </c>
      <c r="D339" s="18" t="s">
        <v>204</v>
      </c>
      <c r="E339" s="21" t="s">
        <v>86</v>
      </c>
      <c r="F339" s="18" t="s">
        <v>140</v>
      </c>
      <c r="G339" s="19" t="n">
        <f aca="false">G340</f>
        <v>2750.2</v>
      </c>
    </row>
    <row r="340" customFormat="false" ht="15" hidden="false" customHeight="false" outlineLevel="0" collapsed="false">
      <c r="A340" s="22" t="s">
        <v>141</v>
      </c>
      <c r="B340" s="18" t="s">
        <v>701</v>
      </c>
      <c r="C340" s="18" t="s">
        <v>48</v>
      </c>
      <c r="D340" s="18" t="s">
        <v>204</v>
      </c>
      <c r="E340" s="21" t="s">
        <v>86</v>
      </c>
      <c r="F340" s="18" t="s">
        <v>142</v>
      </c>
      <c r="G340" s="19" t="n">
        <v>2750.2</v>
      </c>
    </row>
    <row r="341" customFormat="false" ht="30" hidden="false" customHeight="false" outlineLevel="0" collapsed="false">
      <c r="A341" s="22" t="s">
        <v>314</v>
      </c>
      <c r="B341" s="18" t="s">
        <v>701</v>
      </c>
      <c r="C341" s="18" t="s">
        <v>48</v>
      </c>
      <c r="D341" s="18" t="s">
        <v>204</v>
      </c>
      <c r="E341" s="21" t="s">
        <v>315</v>
      </c>
      <c r="F341" s="18"/>
      <c r="G341" s="19" t="n">
        <f aca="false">G342</f>
        <v>385.7</v>
      </c>
    </row>
    <row r="342" customFormat="false" ht="45" hidden="false" customHeight="false" outlineLevel="0" collapsed="false">
      <c r="A342" s="22" t="s">
        <v>139</v>
      </c>
      <c r="B342" s="18" t="s">
        <v>701</v>
      </c>
      <c r="C342" s="18" t="s">
        <v>48</v>
      </c>
      <c r="D342" s="18" t="s">
        <v>204</v>
      </c>
      <c r="E342" s="21" t="s">
        <v>315</v>
      </c>
      <c r="F342" s="18" t="s">
        <v>140</v>
      </c>
      <c r="G342" s="19" t="n">
        <f aca="false">G343</f>
        <v>385.7</v>
      </c>
    </row>
    <row r="343" customFormat="false" ht="15" hidden="false" customHeight="false" outlineLevel="0" collapsed="false">
      <c r="A343" s="22" t="s">
        <v>141</v>
      </c>
      <c r="B343" s="18" t="s">
        <v>701</v>
      </c>
      <c r="C343" s="18" t="s">
        <v>48</v>
      </c>
      <c r="D343" s="18" t="s">
        <v>204</v>
      </c>
      <c r="E343" s="21" t="s">
        <v>315</v>
      </c>
      <c r="F343" s="18" t="s">
        <v>142</v>
      </c>
      <c r="G343" s="19" t="n">
        <v>385.7</v>
      </c>
    </row>
    <row r="344" customFormat="false" ht="15" hidden="false" customHeight="false" outlineLevel="0" collapsed="false">
      <c r="A344" s="26" t="s">
        <v>316</v>
      </c>
      <c r="B344" s="18" t="s">
        <v>701</v>
      </c>
      <c r="C344" s="18" t="s">
        <v>48</v>
      </c>
      <c r="D344" s="18" t="s">
        <v>317</v>
      </c>
      <c r="E344" s="18"/>
      <c r="F344" s="18"/>
      <c r="G344" s="19" t="n">
        <f aca="false">G345+G364</f>
        <v>8214.5</v>
      </c>
    </row>
    <row r="345" customFormat="false" ht="30" hidden="false" customHeight="false" outlineLevel="0" collapsed="false">
      <c r="A345" s="20" t="s">
        <v>183</v>
      </c>
      <c r="B345" s="18" t="s">
        <v>701</v>
      </c>
      <c r="C345" s="18" t="s">
        <v>48</v>
      </c>
      <c r="D345" s="18" t="s">
        <v>317</v>
      </c>
      <c r="E345" s="21" t="s">
        <v>184</v>
      </c>
      <c r="F345" s="18"/>
      <c r="G345" s="19" t="n">
        <f aca="false">G351+G346</f>
        <v>6838.4</v>
      </c>
    </row>
    <row r="346" customFormat="false" ht="90" hidden="false" customHeight="false" outlineLevel="0" collapsed="false">
      <c r="A346" s="20" t="s">
        <v>185</v>
      </c>
      <c r="B346" s="18" t="s">
        <v>701</v>
      </c>
      <c r="C346" s="18" t="s">
        <v>48</v>
      </c>
      <c r="D346" s="18" t="s">
        <v>317</v>
      </c>
      <c r="E346" s="21" t="s">
        <v>186</v>
      </c>
      <c r="F346" s="18"/>
      <c r="G346" s="19" t="n">
        <f aca="false">G347</f>
        <v>1926</v>
      </c>
    </row>
    <row r="347" customFormat="false" ht="75" hidden="false" customHeight="false" outlineLevel="0" collapsed="false">
      <c r="A347" s="20" t="s">
        <v>318</v>
      </c>
      <c r="B347" s="18" t="s">
        <v>701</v>
      </c>
      <c r="C347" s="18" t="s">
        <v>48</v>
      </c>
      <c r="D347" s="18" t="s">
        <v>317</v>
      </c>
      <c r="E347" s="21" t="s">
        <v>319</v>
      </c>
      <c r="F347" s="25"/>
      <c r="G347" s="19" t="n">
        <f aca="false">G348</f>
        <v>1926</v>
      </c>
    </row>
    <row r="348" customFormat="false" ht="135" hidden="false" customHeight="false" outlineLevel="0" collapsed="false">
      <c r="A348" s="23" t="s">
        <v>320</v>
      </c>
      <c r="B348" s="18" t="s">
        <v>701</v>
      </c>
      <c r="C348" s="18" t="s">
        <v>48</v>
      </c>
      <c r="D348" s="18" t="s">
        <v>317</v>
      </c>
      <c r="E348" s="21" t="s">
        <v>321</v>
      </c>
      <c r="F348" s="25"/>
      <c r="G348" s="19" t="n">
        <f aca="false">G349</f>
        <v>1926</v>
      </c>
    </row>
    <row r="349" customFormat="false" ht="45" hidden="false" customHeight="false" outlineLevel="0" collapsed="false">
      <c r="A349" s="22" t="s">
        <v>139</v>
      </c>
      <c r="B349" s="18" t="s">
        <v>701</v>
      </c>
      <c r="C349" s="18" t="s">
        <v>48</v>
      </c>
      <c r="D349" s="18" t="s">
        <v>317</v>
      </c>
      <c r="E349" s="21" t="s">
        <v>321</v>
      </c>
      <c r="F349" s="18" t="n">
        <v>600</v>
      </c>
      <c r="G349" s="19" t="n">
        <f aca="false">G350</f>
        <v>1926</v>
      </c>
    </row>
    <row r="350" customFormat="false" ht="15" hidden="false" customHeight="false" outlineLevel="0" collapsed="false">
      <c r="A350" s="22" t="s">
        <v>141</v>
      </c>
      <c r="B350" s="18" t="s">
        <v>701</v>
      </c>
      <c r="C350" s="18" t="s">
        <v>48</v>
      </c>
      <c r="D350" s="18" t="s">
        <v>317</v>
      </c>
      <c r="E350" s="21" t="s">
        <v>321</v>
      </c>
      <c r="F350" s="18" t="n">
        <v>610</v>
      </c>
      <c r="G350" s="19" t="n">
        <f aca="false">1600+326</f>
        <v>1926</v>
      </c>
    </row>
    <row r="351" customFormat="false" ht="60" hidden="false" customHeight="false" outlineLevel="0" collapsed="false">
      <c r="A351" s="20" t="s">
        <v>322</v>
      </c>
      <c r="B351" s="18" t="s">
        <v>701</v>
      </c>
      <c r="C351" s="18" t="s">
        <v>48</v>
      </c>
      <c r="D351" s="18" t="s">
        <v>317</v>
      </c>
      <c r="E351" s="21" t="s">
        <v>323</v>
      </c>
      <c r="F351" s="18"/>
      <c r="G351" s="19" t="n">
        <f aca="false">G352+G356+G360</f>
        <v>4912.4</v>
      </c>
    </row>
    <row r="352" customFormat="false" ht="30" hidden="false" customHeight="false" outlineLevel="0" collapsed="false">
      <c r="A352" s="20" t="s">
        <v>324</v>
      </c>
      <c r="B352" s="18" t="s">
        <v>701</v>
      </c>
      <c r="C352" s="18" t="s">
        <v>48</v>
      </c>
      <c r="D352" s="18" t="s">
        <v>317</v>
      </c>
      <c r="E352" s="21" t="s">
        <v>325</v>
      </c>
      <c r="F352" s="18"/>
      <c r="G352" s="19" t="n">
        <f aca="false">G353</f>
        <v>2799.9</v>
      </c>
    </row>
    <row r="353" customFormat="false" ht="15" hidden="false" customHeight="false" outlineLevel="0" collapsed="false">
      <c r="A353" s="33" t="s">
        <v>326</v>
      </c>
      <c r="B353" s="18" t="s">
        <v>701</v>
      </c>
      <c r="C353" s="18" t="s">
        <v>48</v>
      </c>
      <c r="D353" s="18" t="s">
        <v>317</v>
      </c>
      <c r="E353" s="21" t="s">
        <v>327</v>
      </c>
      <c r="F353" s="18"/>
      <c r="G353" s="19" t="n">
        <f aca="false">G354</f>
        <v>2799.9</v>
      </c>
    </row>
    <row r="354" customFormat="false" ht="30" hidden="false" customHeight="false" outlineLevel="0" collapsed="false">
      <c r="A354" s="22" t="s">
        <v>43</v>
      </c>
      <c r="B354" s="18" t="s">
        <v>701</v>
      </c>
      <c r="C354" s="18" t="s">
        <v>48</v>
      </c>
      <c r="D354" s="18" t="s">
        <v>317</v>
      </c>
      <c r="E354" s="21" t="s">
        <v>327</v>
      </c>
      <c r="F354" s="18" t="s">
        <v>44</v>
      </c>
      <c r="G354" s="19" t="n">
        <f aca="false">G355</f>
        <v>2799.9</v>
      </c>
    </row>
    <row r="355" customFormat="false" ht="45" hidden="false" customHeight="false" outlineLevel="0" collapsed="false">
      <c r="A355" s="22" t="s">
        <v>45</v>
      </c>
      <c r="B355" s="18" t="s">
        <v>701</v>
      </c>
      <c r="C355" s="18" t="s">
        <v>48</v>
      </c>
      <c r="D355" s="18" t="s">
        <v>317</v>
      </c>
      <c r="E355" s="21" t="s">
        <v>327</v>
      </c>
      <c r="F355" s="18" t="s">
        <v>46</v>
      </c>
      <c r="G355" s="19" t="n">
        <f aca="false">4583.9-1076-708</f>
        <v>2799.9</v>
      </c>
    </row>
    <row r="356" customFormat="false" ht="30" hidden="false" customHeight="false" outlineLevel="0" collapsed="false">
      <c r="A356" s="20" t="s">
        <v>328</v>
      </c>
      <c r="B356" s="18" t="s">
        <v>701</v>
      </c>
      <c r="C356" s="18" t="s">
        <v>48</v>
      </c>
      <c r="D356" s="18" t="s">
        <v>317</v>
      </c>
      <c r="E356" s="21" t="s">
        <v>329</v>
      </c>
      <c r="F356" s="25"/>
      <c r="G356" s="30" t="n">
        <f aca="false">G357</f>
        <v>862.5</v>
      </c>
    </row>
    <row r="357" customFormat="false" ht="15" hidden="false" customHeight="false" outlineLevel="0" collapsed="false">
      <c r="A357" s="33" t="s">
        <v>330</v>
      </c>
      <c r="B357" s="18" t="s">
        <v>701</v>
      </c>
      <c r="C357" s="18" t="s">
        <v>48</v>
      </c>
      <c r="D357" s="18" t="s">
        <v>317</v>
      </c>
      <c r="E357" s="21" t="s">
        <v>331</v>
      </c>
      <c r="F357" s="25"/>
      <c r="G357" s="30" t="n">
        <f aca="false">G358</f>
        <v>862.5</v>
      </c>
    </row>
    <row r="358" customFormat="false" ht="30" hidden="false" customHeight="false" outlineLevel="0" collapsed="false">
      <c r="A358" s="22" t="s">
        <v>43</v>
      </c>
      <c r="B358" s="18" t="s">
        <v>701</v>
      </c>
      <c r="C358" s="18" t="s">
        <v>48</v>
      </c>
      <c r="D358" s="18" t="s">
        <v>317</v>
      </c>
      <c r="E358" s="21" t="s">
        <v>331</v>
      </c>
      <c r="F358" s="18" t="s">
        <v>44</v>
      </c>
      <c r="G358" s="30" t="n">
        <f aca="false">G359</f>
        <v>862.5</v>
      </c>
    </row>
    <row r="359" customFormat="false" ht="45" hidden="false" customHeight="false" outlineLevel="0" collapsed="false">
      <c r="A359" s="22" t="s">
        <v>45</v>
      </c>
      <c r="B359" s="18" t="s">
        <v>701</v>
      </c>
      <c r="C359" s="18" t="s">
        <v>48</v>
      </c>
      <c r="D359" s="18" t="s">
        <v>317</v>
      </c>
      <c r="E359" s="21" t="s">
        <v>331</v>
      </c>
      <c r="F359" s="18" t="s">
        <v>46</v>
      </c>
      <c r="G359" s="30" t="n">
        <v>862.5</v>
      </c>
    </row>
    <row r="360" customFormat="false" ht="30" hidden="false" customHeight="false" outlineLevel="0" collapsed="false">
      <c r="A360" s="20" t="s">
        <v>332</v>
      </c>
      <c r="B360" s="18" t="s">
        <v>701</v>
      </c>
      <c r="C360" s="18" t="s">
        <v>48</v>
      </c>
      <c r="D360" s="18" t="s">
        <v>317</v>
      </c>
      <c r="E360" s="21" t="s">
        <v>333</v>
      </c>
      <c r="F360" s="25"/>
      <c r="G360" s="40" t="n">
        <f aca="false">G361</f>
        <v>1250</v>
      </c>
    </row>
    <row r="361" customFormat="false" ht="45" hidden="false" customHeight="false" outlineLevel="0" collapsed="false">
      <c r="A361" s="23" t="s">
        <v>334</v>
      </c>
      <c r="B361" s="18" t="s">
        <v>701</v>
      </c>
      <c r="C361" s="18" t="s">
        <v>48</v>
      </c>
      <c r="D361" s="18" t="s">
        <v>317</v>
      </c>
      <c r="E361" s="21" t="s">
        <v>335</v>
      </c>
      <c r="F361" s="25"/>
      <c r="G361" s="40" t="n">
        <f aca="false">G362</f>
        <v>1250</v>
      </c>
    </row>
    <row r="362" customFormat="false" ht="30" hidden="false" customHeight="false" outlineLevel="0" collapsed="false">
      <c r="A362" s="22" t="s">
        <v>43</v>
      </c>
      <c r="B362" s="18" t="s">
        <v>701</v>
      </c>
      <c r="C362" s="18" t="s">
        <v>48</v>
      </c>
      <c r="D362" s="18" t="s">
        <v>317</v>
      </c>
      <c r="E362" s="21" t="s">
        <v>335</v>
      </c>
      <c r="F362" s="25" t="n">
        <v>200</v>
      </c>
      <c r="G362" s="40" t="n">
        <f aca="false">G363</f>
        <v>1250</v>
      </c>
    </row>
    <row r="363" customFormat="false" ht="45" hidden="false" customHeight="false" outlineLevel="0" collapsed="false">
      <c r="A363" s="22" t="s">
        <v>45</v>
      </c>
      <c r="B363" s="18" t="s">
        <v>701</v>
      </c>
      <c r="C363" s="18" t="s">
        <v>48</v>
      </c>
      <c r="D363" s="18" t="s">
        <v>317</v>
      </c>
      <c r="E363" s="21" t="s">
        <v>335</v>
      </c>
      <c r="F363" s="25" t="n">
        <v>240</v>
      </c>
      <c r="G363" s="40" t="n">
        <f aca="false">1038+212</f>
        <v>1250</v>
      </c>
    </row>
    <row r="364" customFormat="false" ht="15" hidden="false" customHeight="false" outlineLevel="0" collapsed="false">
      <c r="A364" s="20" t="s">
        <v>83</v>
      </c>
      <c r="B364" s="18" t="s">
        <v>701</v>
      </c>
      <c r="C364" s="18" t="s">
        <v>48</v>
      </c>
      <c r="D364" s="18" t="s">
        <v>317</v>
      </c>
      <c r="E364" s="21" t="s">
        <v>84</v>
      </c>
      <c r="F364" s="18"/>
      <c r="G364" s="19" t="n">
        <f aca="false">G365</f>
        <v>1376.1</v>
      </c>
    </row>
    <row r="365" customFormat="false" ht="15" hidden="false" customHeight="false" outlineLevel="0" collapsed="false">
      <c r="A365" s="20" t="s">
        <v>85</v>
      </c>
      <c r="B365" s="18" t="s">
        <v>701</v>
      </c>
      <c r="C365" s="18" t="s">
        <v>48</v>
      </c>
      <c r="D365" s="18" t="s">
        <v>317</v>
      </c>
      <c r="E365" s="21" t="s">
        <v>86</v>
      </c>
      <c r="F365" s="18"/>
      <c r="G365" s="19" t="n">
        <f aca="false">G366</f>
        <v>1376.1</v>
      </c>
    </row>
    <row r="366" customFormat="false" ht="30" hidden="false" customHeight="false" outlineLevel="0" collapsed="false">
      <c r="A366" s="22" t="s">
        <v>43</v>
      </c>
      <c r="B366" s="18" t="s">
        <v>701</v>
      </c>
      <c r="C366" s="18" t="s">
        <v>48</v>
      </c>
      <c r="D366" s="18" t="s">
        <v>317</v>
      </c>
      <c r="E366" s="21" t="s">
        <v>86</v>
      </c>
      <c r="F366" s="25" t="n">
        <v>200</v>
      </c>
      <c r="G366" s="19" t="n">
        <f aca="false">G367</f>
        <v>1376.1</v>
      </c>
    </row>
    <row r="367" customFormat="false" ht="45" hidden="false" customHeight="false" outlineLevel="0" collapsed="false">
      <c r="A367" s="22" t="s">
        <v>45</v>
      </c>
      <c r="B367" s="18" t="s">
        <v>701</v>
      </c>
      <c r="C367" s="18" t="s">
        <v>48</v>
      </c>
      <c r="D367" s="18" t="s">
        <v>317</v>
      </c>
      <c r="E367" s="21" t="s">
        <v>86</v>
      </c>
      <c r="F367" s="25" t="n">
        <v>240</v>
      </c>
      <c r="G367" s="19" t="n">
        <v>1376.1</v>
      </c>
    </row>
    <row r="368" customFormat="false" ht="30" hidden="false" customHeight="false" outlineLevel="0" collapsed="false">
      <c r="A368" s="17" t="s">
        <v>342</v>
      </c>
      <c r="B368" s="18" t="s">
        <v>701</v>
      </c>
      <c r="C368" s="18" t="s">
        <v>48</v>
      </c>
      <c r="D368" s="18" t="s">
        <v>343</v>
      </c>
      <c r="E368" s="18"/>
      <c r="F368" s="18"/>
      <c r="G368" s="19" t="n">
        <f aca="false">G375+G386+G392+G414+G402+G369+G422</f>
        <v>34149.2</v>
      </c>
    </row>
    <row r="369" customFormat="false" ht="45" hidden="false" customHeight="false" outlineLevel="0" collapsed="false">
      <c r="A369" s="20" t="s">
        <v>131</v>
      </c>
      <c r="B369" s="18" t="s">
        <v>701</v>
      </c>
      <c r="C369" s="18" t="s">
        <v>48</v>
      </c>
      <c r="D369" s="18" t="s">
        <v>343</v>
      </c>
      <c r="E369" s="21" t="s">
        <v>132</v>
      </c>
      <c r="F369" s="18"/>
      <c r="G369" s="19" t="n">
        <f aca="false">G370</f>
        <v>676</v>
      </c>
    </row>
    <row r="370" customFormat="false" ht="30" hidden="false" customHeight="false" outlineLevel="0" collapsed="false">
      <c r="A370" s="20" t="s">
        <v>133</v>
      </c>
      <c r="B370" s="18" t="s">
        <v>701</v>
      </c>
      <c r="C370" s="18" t="s">
        <v>48</v>
      </c>
      <c r="D370" s="18" t="s">
        <v>343</v>
      </c>
      <c r="E370" s="21" t="s">
        <v>134</v>
      </c>
      <c r="F370" s="18"/>
      <c r="G370" s="19" t="n">
        <f aca="false">G371</f>
        <v>676</v>
      </c>
    </row>
    <row r="371" customFormat="false" ht="120" hidden="false" customHeight="false" outlineLevel="0" collapsed="false">
      <c r="A371" s="22" t="s">
        <v>344</v>
      </c>
      <c r="B371" s="18" t="s">
        <v>701</v>
      </c>
      <c r="C371" s="18" t="s">
        <v>48</v>
      </c>
      <c r="D371" s="18" t="s">
        <v>343</v>
      </c>
      <c r="E371" s="21" t="s">
        <v>345</v>
      </c>
      <c r="F371" s="18"/>
      <c r="G371" s="19" t="n">
        <f aca="false">G372</f>
        <v>676</v>
      </c>
    </row>
    <row r="372" customFormat="false" ht="75" hidden="false" customHeight="false" outlineLevel="0" collapsed="false">
      <c r="A372" s="22" t="s">
        <v>346</v>
      </c>
      <c r="B372" s="18" t="s">
        <v>701</v>
      </c>
      <c r="C372" s="18" t="s">
        <v>48</v>
      </c>
      <c r="D372" s="18" t="s">
        <v>343</v>
      </c>
      <c r="E372" s="21" t="s">
        <v>347</v>
      </c>
      <c r="F372" s="18"/>
      <c r="G372" s="19" t="n">
        <f aca="false">G373</f>
        <v>676</v>
      </c>
    </row>
    <row r="373" customFormat="false" ht="30" hidden="false" customHeight="false" outlineLevel="0" collapsed="false">
      <c r="A373" s="22" t="s">
        <v>43</v>
      </c>
      <c r="B373" s="18" t="s">
        <v>701</v>
      </c>
      <c r="C373" s="18" t="s">
        <v>48</v>
      </c>
      <c r="D373" s="18" t="s">
        <v>343</v>
      </c>
      <c r="E373" s="21" t="s">
        <v>347</v>
      </c>
      <c r="F373" s="18" t="s">
        <v>44</v>
      </c>
      <c r="G373" s="19" t="n">
        <f aca="false">G374</f>
        <v>676</v>
      </c>
    </row>
    <row r="374" customFormat="false" ht="45" hidden="false" customHeight="false" outlineLevel="0" collapsed="false">
      <c r="A374" s="22" t="s">
        <v>45</v>
      </c>
      <c r="B374" s="18" t="s">
        <v>701</v>
      </c>
      <c r="C374" s="18" t="s">
        <v>48</v>
      </c>
      <c r="D374" s="18" t="s">
        <v>343</v>
      </c>
      <c r="E374" s="21" t="s">
        <v>347</v>
      </c>
      <c r="F374" s="18" t="s">
        <v>46</v>
      </c>
      <c r="G374" s="19" t="n">
        <v>676</v>
      </c>
    </row>
    <row r="375" customFormat="false" ht="30" hidden="false" customHeight="false" outlineLevel="0" collapsed="false">
      <c r="A375" s="20" t="s">
        <v>57</v>
      </c>
      <c r="B375" s="18" t="s">
        <v>701</v>
      </c>
      <c r="C375" s="18" t="s">
        <v>48</v>
      </c>
      <c r="D375" s="18" t="s">
        <v>343</v>
      </c>
      <c r="E375" s="21" t="s">
        <v>58</v>
      </c>
      <c r="F375" s="18"/>
      <c r="G375" s="19" t="n">
        <f aca="false">G376+G381</f>
        <v>10500</v>
      </c>
    </row>
    <row r="376" customFormat="false" ht="15" hidden="false" customHeight="false" outlineLevel="0" collapsed="false">
      <c r="A376" s="20" t="s">
        <v>59</v>
      </c>
      <c r="B376" s="18" t="s">
        <v>701</v>
      </c>
      <c r="C376" s="18" t="s">
        <v>48</v>
      </c>
      <c r="D376" s="18" t="s">
        <v>343</v>
      </c>
      <c r="E376" s="21" t="s">
        <v>60</v>
      </c>
      <c r="F376" s="18"/>
      <c r="G376" s="19" t="n">
        <f aca="false">G377</f>
        <v>9000</v>
      </c>
    </row>
    <row r="377" customFormat="false" ht="60" hidden="false" customHeight="false" outlineLevel="0" collapsed="false">
      <c r="A377" s="24" t="s">
        <v>61</v>
      </c>
      <c r="B377" s="18" t="s">
        <v>701</v>
      </c>
      <c r="C377" s="18" t="s">
        <v>48</v>
      </c>
      <c r="D377" s="18" t="s">
        <v>343</v>
      </c>
      <c r="E377" s="21" t="s">
        <v>62</v>
      </c>
      <c r="F377" s="18"/>
      <c r="G377" s="19" t="n">
        <f aca="false">G378</f>
        <v>9000</v>
      </c>
    </row>
    <row r="378" customFormat="false" ht="120" hidden="false" customHeight="false" outlineLevel="0" collapsed="false">
      <c r="A378" s="24" t="s">
        <v>63</v>
      </c>
      <c r="B378" s="18" t="s">
        <v>701</v>
      </c>
      <c r="C378" s="18" t="s">
        <v>48</v>
      </c>
      <c r="D378" s="18" t="s">
        <v>343</v>
      </c>
      <c r="E378" s="21" t="s">
        <v>64</v>
      </c>
      <c r="F378" s="18"/>
      <c r="G378" s="19" t="n">
        <f aca="false">G379</f>
        <v>9000</v>
      </c>
    </row>
    <row r="379" customFormat="false" ht="30" hidden="false" customHeight="false" outlineLevel="0" collapsed="false">
      <c r="A379" s="22" t="s">
        <v>43</v>
      </c>
      <c r="B379" s="18" t="s">
        <v>701</v>
      </c>
      <c r="C379" s="18" t="s">
        <v>48</v>
      </c>
      <c r="D379" s="18" t="s">
        <v>343</v>
      </c>
      <c r="E379" s="21" t="s">
        <v>64</v>
      </c>
      <c r="F379" s="18" t="s">
        <v>44</v>
      </c>
      <c r="G379" s="19" t="n">
        <f aca="false">G380</f>
        <v>9000</v>
      </c>
    </row>
    <row r="380" customFormat="false" ht="45" hidden="false" customHeight="false" outlineLevel="0" collapsed="false">
      <c r="A380" s="22" t="s">
        <v>45</v>
      </c>
      <c r="B380" s="18" t="s">
        <v>701</v>
      </c>
      <c r="C380" s="18" t="s">
        <v>48</v>
      </c>
      <c r="D380" s="18" t="s">
        <v>343</v>
      </c>
      <c r="E380" s="21" t="s">
        <v>64</v>
      </c>
      <c r="F380" s="18" t="s">
        <v>46</v>
      </c>
      <c r="G380" s="19" t="n">
        <v>9000</v>
      </c>
    </row>
    <row r="381" customFormat="false" ht="30" hidden="false" customHeight="false" outlineLevel="0" collapsed="false">
      <c r="A381" s="20" t="s">
        <v>348</v>
      </c>
      <c r="B381" s="18" t="s">
        <v>701</v>
      </c>
      <c r="C381" s="18" t="s">
        <v>48</v>
      </c>
      <c r="D381" s="18" t="s">
        <v>343</v>
      </c>
      <c r="E381" s="21" t="s">
        <v>349</v>
      </c>
      <c r="F381" s="18"/>
      <c r="G381" s="19" t="n">
        <f aca="false">G382</f>
        <v>1500</v>
      </c>
    </row>
    <row r="382" customFormat="false" ht="45" hidden="false" customHeight="false" outlineLevel="0" collapsed="false">
      <c r="A382" s="24" t="s">
        <v>350</v>
      </c>
      <c r="B382" s="18" t="s">
        <v>701</v>
      </c>
      <c r="C382" s="18" t="s">
        <v>48</v>
      </c>
      <c r="D382" s="18" t="s">
        <v>343</v>
      </c>
      <c r="E382" s="21" t="s">
        <v>351</v>
      </c>
      <c r="F382" s="18"/>
      <c r="G382" s="19" t="n">
        <f aca="false">G383</f>
        <v>1500</v>
      </c>
    </row>
    <row r="383" customFormat="false" ht="30" hidden="false" customHeight="false" outlineLevel="0" collapsed="false">
      <c r="A383" s="23" t="s">
        <v>352</v>
      </c>
      <c r="B383" s="18" t="s">
        <v>701</v>
      </c>
      <c r="C383" s="18" t="s">
        <v>48</v>
      </c>
      <c r="D383" s="18" t="s">
        <v>343</v>
      </c>
      <c r="E383" s="21" t="s">
        <v>353</v>
      </c>
      <c r="F383" s="18"/>
      <c r="G383" s="19" t="n">
        <f aca="false">G384</f>
        <v>1500</v>
      </c>
    </row>
    <row r="384" customFormat="false" ht="15" hidden="false" customHeight="false" outlineLevel="0" collapsed="false">
      <c r="A384" s="22" t="s">
        <v>67</v>
      </c>
      <c r="B384" s="18" t="s">
        <v>701</v>
      </c>
      <c r="C384" s="18" t="s">
        <v>48</v>
      </c>
      <c r="D384" s="18" t="s">
        <v>343</v>
      </c>
      <c r="E384" s="21" t="s">
        <v>353</v>
      </c>
      <c r="F384" s="18" t="s">
        <v>68</v>
      </c>
      <c r="G384" s="19" t="n">
        <f aca="false">G385</f>
        <v>1500</v>
      </c>
    </row>
    <row r="385" customFormat="false" ht="45" hidden="false" customHeight="false" outlineLevel="0" collapsed="false">
      <c r="A385" s="22" t="s">
        <v>354</v>
      </c>
      <c r="B385" s="18" t="s">
        <v>701</v>
      </c>
      <c r="C385" s="18" t="s">
        <v>48</v>
      </c>
      <c r="D385" s="18" t="s">
        <v>343</v>
      </c>
      <c r="E385" s="21" t="s">
        <v>353</v>
      </c>
      <c r="F385" s="18" t="s">
        <v>355</v>
      </c>
      <c r="G385" s="19" t="n">
        <f aca="false">2050+500-1050</f>
        <v>1500</v>
      </c>
    </row>
    <row r="386" customFormat="false" ht="30" hidden="false" customHeight="false" outlineLevel="0" collapsed="false">
      <c r="A386" s="20" t="s">
        <v>21</v>
      </c>
      <c r="B386" s="18" t="s">
        <v>701</v>
      </c>
      <c r="C386" s="18" t="s">
        <v>48</v>
      </c>
      <c r="D386" s="18" t="s">
        <v>343</v>
      </c>
      <c r="E386" s="21" t="s">
        <v>22</v>
      </c>
      <c r="F386" s="18"/>
      <c r="G386" s="19" t="n">
        <f aca="false">G387</f>
        <v>1800</v>
      </c>
    </row>
    <row r="387" customFormat="false" ht="30" hidden="false" customHeight="false" outlineLevel="0" collapsed="false">
      <c r="A387" s="20" t="s">
        <v>148</v>
      </c>
      <c r="B387" s="18" t="s">
        <v>701</v>
      </c>
      <c r="C387" s="18" t="s">
        <v>48</v>
      </c>
      <c r="D387" s="18" t="s">
        <v>343</v>
      </c>
      <c r="E387" s="21" t="s">
        <v>149</v>
      </c>
      <c r="F387" s="18"/>
      <c r="G387" s="19" t="n">
        <f aca="false">G388</f>
        <v>1800</v>
      </c>
    </row>
    <row r="388" customFormat="false" ht="45" hidden="false" customHeight="false" outlineLevel="0" collapsed="false">
      <c r="A388" s="24" t="s">
        <v>150</v>
      </c>
      <c r="B388" s="18" t="s">
        <v>701</v>
      </c>
      <c r="C388" s="18" t="s">
        <v>48</v>
      </c>
      <c r="D388" s="18" t="s">
        <v>343</v>
      </c>
      <c r="E388" s="21" t="s">
        <v>151</v>
      </c>
      <c r="F388" s="18"/>
      <c r="G388" s="19" t="n">
        <f aca="false">G389</f>
        <v>1800</v>
      </c>
    </row>
    <row r="389" customFormat="false" ht="30" hidden="false" customHeight="false" outlineLevel="0" collapsed="false">
      <c r="A389" s="20" t="s">
        <v>356</v>
      </c>
      <c r="B389" s="18" t="s">
        <v>701</v>
      </c>
      <c r="C389" s="18" t="s">
        <v>48</v>
      </c>
      <c r="D389" s="18" t="s">
        <v>343</v>
      </c>
      <c r="E389" s="21" t="s">
        <v>357</v>
      </c>
      <c r="F389" s="25"/>
      <c r="G389" s="19" t="n">
        <f aca="false">G390</f>
        <v>1800</v>
      </c>
    </row>
    <row r="390" customFormat="false" ht="30" hidden="false" customHeight="false" outlineLevel="0" collapsed="false">
      <c r="A390" s="22" t="s">
        <v>43</v>
      </c>
      <c r="B390" s="18" t="s">
        <v>701</v>
      </c>
      <c r="C390" s="18" t="s">
        <v>48</v>
      </c>
      <c r="D390" s="18" t="s">
        <v>343</v>
      </c>
      <c r="E390" s="21" t="s">
        <v>357</v>
      </c>
      <c r="F390" s="18" t="n">
        <v>200</v>
      </c>
      <c r="G390" s="19" t="n">
        <f aca="false">G391</f>
        <v>1800</v>
      </c>
    </row>
    <row r="391" customFormat="false" ht="45" hidden="false" customHeight="false" outlineLevel="0" collapsed="false">
      <c r="A391" s="22" t="s">
        <v>45</v>
      </c>
      <c r="B391" s="18" t="s">
        <v>701</v>
      </c>
      <c r="C391" s="18" t="s">
        <v>48</v>
      </c>
      <c r="D391" s="18" t="s">
        <v>343</v>
      </c>
      <c r="E391" s="21" t="s">
        <v>357</v>
      </c>
      <c r="F391" s="18" t="n">
        <v>240</v>
      </c>
      <c r="G391" s="19" t="n">
        <f aca="false">6630-4830</f>
        <v>1800</v>
      </c>
    </row>
    <row r="392" customFormat="false" ht="60" hidden="false" customHeight="false" outlineLevel="0" collapsed="false">
      <c r="A392" s="20" t="s">
        <v>71</v>
      </c>
      <c r="B392" s="18" t="s">
        <v>701</v>
      </c>
      <c r="C392" s="18" t="s">
        <v>48</v>
      </c>
      <c r="D392" s="18" t="s">
        <v>343</v>
      </c>
      <c r="E392" s="21" t="s">
        <v>72</v>
      </c>
      <c r="F392" s="18"/>
      <c r="G392" s="19" t="n">
        <f aca="false">G393</f>
        <v>10493</v>
      </c>
    </row>
    <row r="393" customFormat="false" ht="75" hidden="false" customHeight="false" outlineLevel="0" collapsed="false">
      <c r="A393" s="20" t="s">
        <v>73</v>
      </c>
      <c r="B393" s="18" t="s">
        <v>701</v>
      </c>
      <c r="C393" s="18" t="s">
        <v>48</v>
      </c>
      <c r="D393" s="18" t="s">
        <v>343</v>
      </c>
      <c r="E393" s="21" t="s">
        <v>74</v>
      </c>
      <c r="F393" s="18"/>
      <c r="G393" s="19" t="n">
        <f aca="false">G394</f>
        <v>10493</v>
      </c>
    </row>
    <row r="394" customFormat="false" ht="60" hidden="false" customHeight="false" outlineLevel="0" collapsed="false">
      <c r="A394" s="23" t="s">
        <v>75</v>
      </c>
      <c r="B394" s="18" t="s">
        <v>701</v>
      </c>
      <c r="C394" s="18" t="s">
        <v>48</v>
      </c>
      <c r="D394" s="18" t="s">
        <v>343</v>
      </c>
      <c r="E394" s="21" t="s">
        <v>76</v>
      </c>
      <c r="F394" s="18"/>
      <c r="G394" s="19" t="n">
        <f aca="false">G395</f>
        <v>10493</v>
      </c>
    </row>
    <row r="395" customFormat="false" ht="45" hidden="false" customHeight="false" outlineLevel="0" collapsed="false">
      <c r="A395" s="23" t="s">
        <v>358</v>
      </c>
      <c r="B395" s="18" t="s">
        <v>701</v>
      </c>
      <c r="C395" s="18" t="s">
        <v>48</v>
      </c>
      <c r="D395" s="18" t="s">
        <v>343</v>
      </c>
      <c r="E395" s="27" t="s">
        <v>359</v>
      </c>
      <c r="F395" s="19"/>
      <c r="G395" s="19" t="n">
        <f aca="false">G396+G398+G400</f>
        <v>10493</v>
      </c>
    </row>
    <row r="396" customFormat="false" ht="75" hidden="false" customHeight="false" outlineLevel="0" collapsed="false">
      <c r="A396" s="26" t="s">
        <v>29</v>
      </c>
      <c r="B396" s="18" t="s">
        <v>701</v>
      </c>
      <c r="C396" s="18" t="s">
        <v>48</v>
      </c>
      <c r="D396" s="18" t="s">
        <v>343</v>
      </c>
      <c r="E396" s="27" t="s">
        <v>359</v>
      </c>
      <c r="F396" s="18" t="n">
        <v>100</v>
      </c>
      <c r="G396" s="19" t="n">
        <f aca="false">G397</f>
        <v>10326</v>
      </c>
    </row>
    <row r="397" customFormat="false" ht="30" hidden="false" customHeight="false" outlineLevel="0" collapsed="false">
      <c r="A397" s="26" t="s">
        <v>123</v>
      </c>
      <c r="B397" s="18" t="s">
        <v>701</v>
      </c>
      <c r="C397" s="18" t="s">
        <v>48</v>
      </c>
      <c r="D397" s="18" t="s">
        <v>343</v>
      </c>
      <c r="E397" s="27" t="s">
        <v>359</v>
      </c>
      <c r="F397" s="18" t="n">
        <v>110</v>
      </c>
      <c r="G397" s="19" t="n">
        <f aca="false">12156.4-1830.4</f>
        <v>10326</v>
      </c>
    </row>
    <row r="398" customFormat="false" ht="30" hidden="false" customHeight="false" outlineLevel="0" collapsed="false">
      <c r="A398" s="22" t="s">
        <v>43</v>
      </c>
      <c r="B398" s="18" t="s">
        <v>701</v>
      </c>
      <c r="C398" s="18" t="s">
        <v>48</v>
      </c>
      <c r="D398" s="18" t="s">
        <v>343</v>
      </c>
      <c r="E398" s="27" t="s">
        <v>359</v>
      </c>
      <c r="F398" s="18" t="n">
        <v>200</v>
      </c>
      <c r="G398" s="19" t="n">
        <f aca="false">G399</f>
        <v>143</v>
      </c>
    </row>
    <row r="399" customFormat="false" ht="45" hidden="false" customHeight="false" outlineLevel="0" collapsed="false">
      <c r="A399" s="22" t="s">
        <v>45</v>
      </c>
      <c r="B399" s="18" t="s">
        <v>701</v>
      </c>
      <c r="C399" s="18" t="s">
        <v>48</v>
      </c>
      <c r="D399" s="18" t="s">
        <v>343</v>
      </c>
      <c r="E399" s="27" t="s">
        <v>359</v>
      </c>
      <c r="F399" s="18" t="n">
        <v>240</v>
      </c>
      <c r="G399" s="19" t="n">
        <f aca="false">496.6-222.6-9-107-15</f>
        <v>143</v>
      </c>
    </row>
    <row r="400" customFormat="false" ht="15" hidden="false" customHeight="false" outlineLevel="0" collapsed="false">
      <c r="A400" s="22" t="s">
        <v>67</v>
      </c>
      <c r="B400" s="18" t="s">
        <v>701</v>
      </c>
      <c r="C400" s="18" t="s">
        <v>48</v>
      </c>
      <c r="D400" s="18" t="s">
        <v>343</v>
      </c>
      <c r="E400" s="27" t="s">
        <v>359</v>
      </c>
      <c r="F400" s="18" t="s">
        <v>68</v>
      </c>
      <c r="G400" s="19" t="n">
        <f aca="false">G401</f>
        <v>24</v>
      </c>
    </row>
    <row r="401" customFormat="false" ht="15" hidden="false" customHeight="false" outlineLevel="0" collapsed="false">
      <c r="A401" s="26" t="s">
        <v>69</v>
      </c>
      <c r="B401" s="18" t="s">
        <v>701</v>
      </c>
      <c r="C401" s="18" t="s">
        <v>48</v>
      </c>
      <c r="D401" s="18" t="s">
        <v>343</v>
      </c>
      <c r="E401" s="27" t="s">
        <v>359</v>
      </c>
      <c r="F401" s="18" t="s">
        <v>70</v>
      </c>
      <c r="G401" s="19" t="n">
        <f aca="false">9+15</f>
        <v>24</v>
      </c>
    </row>
    <row r="402" customFormat="false" ht="30" hidden="false" customHeight="false" outlineLevel="0" collapsed="false">
      <c r="A402" s="20" t="s">
        <v>360</v>
      </c>
      <c r="B402" s="18" t="s">
        <v>701</v>
      </c>
      <c r="C402" s="18" t="s">
        <v>48</v>
      </c>
      <c r="D402" s="18" t="s">
        <v>343</v>
      </c>
      <c r="E402" s="21" t="s">
        <v>361</v>
      </c>
      <c r="F402" s="25"/>
      <c r="G402" s="19" t="n">
        <f aca="false">G403</f>
        <v>594</v>
      </c>
    </row>
    <row r="403" customFormat="false" ht="30" hidden="false" customHeight="false" outlineLevel="0" collapsed="false">
      <c r="A403" s="20" t="s">
        <v>362</v>
      </c>
      <c r="B403" s="18" t="s">
        <v>701</v>
      </c>
      <c r="C403" s="18" t="s">
        <v>48</v>
      </c>
      <c r="D403" s="18" t="s">
        <v>343</v>
      </c>
      <c r="E403" s="21" t="s">
        <v>363</v>
      </c>
      <c r="F403" s="18"/>
      <c r="G403" s="19" t="n">
        <f aca="false">G404+G410</f>
        <v>594</v>
      </c>
    </row>
    <row r="404" customFormat="false" ht="75" hidden="false" customHeight="false" outlineLevel="0" collapsed="false">
      <c r="A404" s="20" t="s">
        <v>364</v>
      </c>
      <c r="B404" s="18" t="s">
        <v>701</v>
      </c>
      <c r="C404" s="18" t="s">
        <v>48</v>
      </c>
      <c r="D404" s="18" t="s">
        <v>343</v>
      </c>
      <c r="E404" s="21" t="s">
        <v>365</v>
      </c>
      <c r="F404" s="18"/>
      <c r="G404" s="19" t="n">
        <f aca="false">G405</f>
        <v>474</v>
      </c>
    </row>
    <row r="405" customFormat="false" ht="195" hidden="false" customHeight="false" outlineLevel="0" collapsed="false">
      <c r="A405" s="23" t="s">
        <v>366</v>
      </c>
      <c r="B405" s="18" t="s">
        <v>701</v>
      </c>
      <c r="C405" s="18" t="s">
        <v>48</v>
      </c>
      <c r="D405" s="18" t="s">
        <v>343</v>
      </c>
      <c r="E405" s="21" t="s">
        <v>367</v>
      </c>
      <c r="F405" s="18"/>
      <c r="G405" s="19" t="n">
        <f aca="false">G406+G408</f>
        <v>474</v>
      </c>
    </row>
    <row r="406" customFormat="false" ht="75" hidden="false" customHeight="false" outlineLevel="0" collapsed="false">
      <c r="A406" s="22" t="s">
        <v>29</v>
      </c>
      <c r="B406" s="18" t="s">
        <v>701</v>
      </c>
      <c r="C406" s="18" t="s">
        <v>48</v>
      </c>
      <c r="D406" s="18" t="s">
        <v>343</v>
      </c>
      <c r="E406" s="21" t="s">
        <v>367</v>
      </c>
      <c r="F406" s="18" t="n">
        <v>100</v>
      </c>
      <c r="G406" s="19" t="n">
        <f aca="false">G407</f>
        <v>372.9</v>
      </c>
    </row>
    <row r="407" customFormat="false" ht="30" hidden="false" customHeight="false" outlineLevel="0" collapsed="false">
      <c r="A407" s="22" t="s">
        <v>31</v>
      </c>
      <c r="B407" s="18" t="s">
        <v>701</v>
      </c>
      <c r="C407" s="18" t="s">
        <v>48</v>
      </c>
      <c r="D407" s="18" t="s">
        <v>343</v>
      </c>
      <c r="E407" s="21" t="s">
        <v>367</v>
      </c>
      <c r="F407" s="18" t="n">
        <v>120</v>
      </c>
      <c r="G407" s="19" t="n">
        <f aca="false">186.4+186.5</f>
        <v>372.9</v>
      </c>
    </row>
    <row r="408" customFormat="false" ht="30" hidden="false" customHeight="false" outlineLevel="0" collapsed="false">
      <c r="A408" s="22" t="s">
        <v>43</v>
      </c>
      <c r="B408" s="18" t="s">
        <v>701</v>
      </c>
      <c r="C408" s="18" t="s">
        <v>48</v>
      </c>
      <c r="D408" s="18" t="s">
        <v>343</v>
      </c>
      <c r="E408" s="21" t="s">
        <v>367</v>
      </c>
      <c r="F408" s="18" t="n">
        <v>200</v>
      </c>
      <c r="G408" s="19" t="n">
        <f aca="false">G409</f>
        <v>101.1</v>
      </c>
    </row>
    <row r="409" customFormat="false" ht="45" hidden="false" customHeight="false" outlineLevel="0" collapsed="false">
      <c r="A409" s="22" t="s">
        <v>45</v>
      </c>
      <c r="B409" s="18" t="s">
        <v>701</v>
      </c>
      <c r="C409" s="18" t="s">
        <v>48</v>
      </c>
      <c r="D409" s="18" t="s">
        <v>343</v>
      </c>
      <c r="E409" s="21" t="s">
        <v>367</v>
      </c>
      <c r="F409" s="18" t="n">
        <v>240</v>
      </c>
      <c r="G409" s="19" t="n">
        <f aca="false">287.6-186.5</f>
        <v>101.1</v>
      </c>
    </row>
    <row r="410" customFormat="false" ht="60" hidden="false" customHeight="false" outlineLevel="0" collapsed="false">
      <c r="A410" s="35" t="s">
        <v>368</v>
      </c>
      <c r="B410" s="18" t="s">
        <v>701</v>
      </c>
      <c r="C410" s="18" t="s">
        <v>48</v>
      </c>
      <c r="D410" s="18" t="s">
        <v>343</v>
      </c>
      <c r="E410" s="21" t="s">
        <v>369</v>
      </c>
      <c r="F410" s="18"/>
      <c r="G410" s="19" t="n">
        <f aca="false">G411</f>
        <v>120</v>
      </c>
    </row>
    <row r="411" customFormat="false" ht="45" hidden="false" customHeight="false" outlineLevel="0" collapsed="false">
      <c r="A411" s="41" t="s">
        <v>370</v>
      </c>
      <c r="B411" s="18" t="s">
        <v>701</v>
      </c>
      <c r="C411" s="18" t="s">
        <v>48</v>
      </c>
      <c r="D411" s="18" t="s">
        <v>343</v>
      </c>
      <c r="E411" s="21" t="s">
        <v>371</v>
      </c>
      <c r="F411" s="18"/>
      <c r="G411" s="19" t="n">
        <f aca="false">G412</f>
        <v>120</v>
      </c>
    </row>
    <row r="412" customFormat="false" ht="30" hidden="false" customHeight="false" outlineLevel="0" collapsed="false">
      <c r="A412" s="22" t="s">
        <v>43</v>
      </c>
      <c r="B412" s="18" t="s">
        <v>701</v>
      </c>
      <c r="C412" s="18" t="s">
        <v>48</v>
      </c>
      <c r="D412" s="18" t="s">
        <v>343</v>
      </c>
      <c r="E412" s="21" t="s">
        <v>371</v>
      </c>
      <c r="F412" s="18" t="n">
        <v>200</v>
      </c>
      <c r="G412" s="19" t="n">
        <f aca="false">G413</f>
        <v>120</v>
      </c>
    </row>
    <row r="413" customFormat="false" ht="45" hidden="false" customHeight="false" outlineLevel="0" collapsed="false">
      <c r="A413" s="22" t="s">
        <v>45</v>
      </c>
      <c r="B413" s="18" t="s">
        <v>701</v>
      </c>
      <c r="C413" s="18" t="s">
        <v>48</v>
      </c>
      <c r="D413" s="18" t="s">
        <v>343</v>
      </c>
      <c r="E413" s="21" t="s">
        <v>371</v>
      </c>
      <c r="F413" s="18" t="n">
        <v>240</v>
      </c>
      <c r="G413" s="19" t="n">
        <v>120</v>
      </c>
    </row>
    <row r="414" customFormat="false" ht="30" hidden="false" customHeight="false" outlineLevel="0" collapsed="false">
      <c r="A414" s="20" t="s">
        <v>372</v>
      </c>
      <c r="B414" s="18" t="s">
        <v>701</v>
      </c>
      <c r="C414" s="18" t="s">
        <v>48</v>
      </c>
      <c r="D414" s="18" t="s">
        <v>343</v>
      </c>
      <c r="E414" s="21" t="s">
        <v>373</v>
      </c>
      <c r="F414" s="18"/>
      <c r="G414" s="19" t="n">
        <f aca="false">G415</f>
        <v>10079</v>
      </c>
    </row>
    <row r="415" customFormat="false" ht="15" hidden="false" customHeight="false" outlineLevel="0" collapsed="false">
      <c r="A415" s="20" t="s">
        <v>143</v>
      </c>
      <c r="B415" s="18" t="s">
        <v>701</v>
      </c>
      <c r="C415" s="18" t="s">
        <v>48</v>
      </c>
      <c r="D415" s="18" t="s">
        <v>343</v>
      </c>
      <c r="E415" s="21" t="s">
        <v>374</v>
      </c>
      <c r="F415" s="25"/>
      <c r="G415" s="19" t="n">
        <f aca="false">G416</f>
        <v>10079</v>
      </c>
    </row>
    <row r="416" customFormat="false" ht="45" hidden="false" customHeight="false" outlineLevel="0" collapsed="false">
      <c r="A416" s="20" t="s">
        <v>25</v>
      </c>
      <c r="B416" s="18" t="s">
        <v>701</v>
      </c>
      <c r="C416" s="18" t="s">
        <v>48</v>
      </c>
      <c r="D416" s="18" t="s">
        <v>343</v>
      </c>
      <c r="E416" s="21" t="s">
        <v>375</v>
      </c>
      <c r="F416" s="25"/>
      <c r="G416" s="19" t="n">
        <f aca="false">G417</f>
        <v>10079</v>
      </c>
    </row>
    <row r="417" customFormat="false" ht="45" hidden="false" customHeight="false" outlineLevel="0" collapsed="false">
      <c r="A417" s="42" t="s">
        <v>376</v>
      </c>
      <c r="B417" s="18" t="s">
        <v>701</v>
      </c>
      <c r="C417" s="18" t="s">
        <v>48</v>
      </c>
      <c r="D417" s="18" t="s">
        <v>343</v>
      </c>
      <c r="E417" s="21" t="s">
        <v>377</v>
      </c>
      <c r="F417" s="25"/>
      <c r="G417" s="19" t="n">
        <f aca="false">G418+G420</f>
        <v>10079</v>
      </c>
    </row>
    <row r="418" customFormat="false" ht="75" hidden="false" customHeight="false" outlineLevel="0" collapsed="false">
      <c r="A418" s="26" t="s">
        <v>29</v>
      </c>
      <c r="B418" s="18" t="s">
        <v>701</v>
      </c>
      <c r="C418" s="18" t="s">
        <v>48</v>
      </c>
      <c r="D418" s="18" t="s">
        <v>343</v>
      </c>
      <c r="E418" s="21" t="s">
        <v>377</v>
      </c>
      <c r="F418" s="25" t="n">
        <v>100</v>
      </c>
      <c r="G418" s="19" t="n">
        <f aca="false">G419</f>
        <v>9884</v>
      </c>
    </row>
    <row r="419" customFormat="false" ht="30" hidden="false" customHeight="false" outlineLevel="0" collapsed="false">
      <c r="A419" s="26" t="s">
        <v>123</v>
      </c>
      <c r="B419" s="18" t="s">
        <v>701</v>
      </c>
      <c r="C419" s="18" t="s">
        <v>48</v>
      </c>
      <c r="D419" s="18" t="s">
        <v>343</v>
      </c>
      <c r="E419" s="21" t="s">
        <v>377</v>
      </c>
      <c r="F419" s="25" t="n">
        <v>110</v>
      </c>
      <c r="G419" s="19" t="n">
        <f aca="false">10384.4-500.4</f>
        <v>9884</v>
      </c>
    </row>
    <row r="420" customFormat="false" ht="30" hidden="false" customHeight="false" outlineLevel="0" collapsed="false">
      <c r="A420" s="22" t="s">
        <v>43</v>
      </c>
      <c r="B420" s="18" t="s">
        <v>701</v>
      </c>
      <c r="C420" s="18" t="s">
        <v>48</v>
      </c>
      <c r="D420" s="18" t="s">
        <v>343</v>
      </c>
      <c r="E420" s="21" t="s">
        <v>377</v>
      </c>
      <c r="F420" s="25" t="n">
        <v>200</v>
      </c>
      <c r="G420" s="19" t="n">
        <f aca="false">G421</f>
        <v>195</v>
      </c>
    </row>
    <row r="421" customFormat="false" ht="45" hidden="false" customHeight="false" outlineLevel="0" collapsed="false">
      <c r="A421" s="22" t="s">
        <v>45</v>
      </c>
      <c r="B421" s="18" t="s">
        <v>701</v>
      </c>
      <c r="C421" s="18" t="s">
        <v>48</v>
      </c>
      <c r="D421" s="18" t="s">
        <v>343</v>
      </c>
      <c r="E421" s="21" t="s">
        <v>377</v>
      </c>
      <c r="F421" s="25" t="n">
        <v>240</v>
      </c>
      <c r="G421" s="19" t="n">
        <f aca="false">595-400</f>
        <v>195</v>
      </c>
    </row>
    <row r="422" customFormat="false" ht="15" hidden="false" customHeight="false" outlineLevel="0" collapsed="false">
      <c r="A422" s="20" t="s">
        <v>83</v>
      </c>
      <c r="B422" s="18" t="s">
        <v>701</v>
      </c>
      <c r="C422" s="18" t="s">
        <v>48</v>
      </c>
      <c r="D422" s="18" t="s">
        <v>343</v>
      </c>
      <c r="E422" s="21" t="s">
        <v>84</v>
      </c>
      <c r="F422" s="19"/>
      <c r="G422" s="19" t="n">
        <f aca="false">G423</f>
        <v>7.2</v>
      </c>
    </row>
    <row r="423" customFormat="false" ht="15" hidden="false" customHeight="false" outlineLevel="0" collapsed="false">
      <c r="A423" s="20" t="s">
        <v>85</v>
      </c>
      <c r="B423" s="18" t="s">
        <v>701</v>
      </c>
      <c r="C423" s="18" t="s">
        <v>48</v>
      </c>
      <c r="D423" s="18" t="s">
        <v>343</v>
      </c>
      <c r="E423" s="21" t="s">
        <v>86</v>
      </c>
      <c r="F423" s="18"/>
      <c r="G423" s="19" t="n">
        <f aca="false">G424</f>
        <v>7.2</v>
      </c>
    </row>
    <row r="424" customFormat="false" ht="30" hidden="false" customHeight="false" outlineLevel="0" collapsed="false">
      <c r="A424" s="22" t="s">
        <v>43</v>
      </c>
      <c r="B424" s="18" t="s">
        <v>701</v>
      </c>
      <c r="C424" s="18" t="s">
        <v>48</v>
      </c>
      <c r="D424" s="18" t="s">
        <v>343</v>
      </c>
      <c r="E424" s="21" t="s">
        <v>86</v>
      </c>
      <c r="F424" s="18" t="s">
        <v>44</v>
      </c>
      <c r="G424" s="19" t="n">
        <f aca="false">G425</f>
        <v>7.2</v>
      </c>
    </row>
    <row r="425" customFormat="false" ht="45" hidden="false" customHeight="false" outlineLevel="0" collapsed="false">
      <c r="A425" s="22" t="s">
        <v>45</v>
      </c>
      <c r="B425" s="18" t="s">
        <v>701</v>
      </c>
      <c r="C425" s="18" t="s">
        <v>48</v>
      </c>
      <c r="D425" s="18" t="s">
        <v>343</v>
      </c>
      <c r="E425" s="21" t="s">
        <v>86</v>
      </c>
      <c r="F425" s="18" t="s">
        <v>46</v>
      </c>
      <c r="G425" s="19" t="n">
        <v>7.2</v>
      </c>
    </row>
    <row r="426" customFormat="false" ht="15" hidden="false" customHeight="false" outlineLevel="0" collapsed="false">
      <c r="A426" s="17" t="s">
        <v>378</v>
      </c>
      <c r="B426" s="18" t="s">
        <v>701</v>
      </c>
      <c r="C426" s="18" t="s">
        <v>264</v>
      </c>
      <c r="D426" s="18"/>
      <c r="E426" s="18"/>
      <c r="F426" s="18"/>
      <c r="G426" s="19" t="n">
        <f aca="false">G427+G434+G461+G521</f>
        <v>376999.2</v>
      </c>
    </row>
    <row r="427" customFormat="false" ht="15" hidden="false" customHeight="false" outlineLevel="0" collapsed="false">
      <c r="A427" s="17" t="s">
        <v>379</v>
      </c>
      <c r="B427" s="18" t="s">
        <v>701</v>
      </c>
      <c r="C427" s="18" t="s">
        <v>264</v>
      </c>
      <c r="D427" s="18" t="s">
        <v>18</v>
      </c>
      <c r="E427" s="18"/>
      <c r="F427" s="18"/>
      <c r="G427" s="19" t="n">
        <f aca="false">G428</f>
        <v>5044.5</v>
      </c>
    </row>
    <row r="428" customFormat="false" ht="30" hidden="false" customHeight="false" outlineLevel="0" collapsed="false">
      <c r="A428" s="20" t="s">
        <v>300</v>
      </c>
      <c r="B428" s="18" t="s">
        <v>701</v>
      </c>
      <c r="C428" s="18" t="s">
        <v>264</v>
      </c>
      <c r="D428" s="18" t="s">
        <v>18</v>
      </c>
      <c r="E428" s="21" t="s">
        <v>301</v>
      </c>
      <c r="F428" s="18"/>
      <c r="G428" s="19" t="n">
        <f aca="false">G429</f>
        <v>5044.5</v>
      </c>
    </row>
    <row r="429" customFormat="false" ht="45" hidden="false" customHeight="false" outlineLevel="0" collapsed="false">
      <c r="A429" s="20" t="s">
        <v>380</v>
      </c>
      <c r="B429" s="18" t="s">
        <v>701</v>
      </c>
      <c r="C429" s="18" t="s">
        <v>264</v>
      </c>
      <c r="D429" s="18" t="s">
        <v>18</v>
      </c>
      <c r="E429" s="21" t="s">
        <v>381</v>
      </c>
      <c r="F429" s="18"/>
      <c r="G429" s="19" t="n">
        <f aca="false">G430</f>
        <v>5044.5</v>
      </c>
    </row>
    <row r="430" customFormat="false" ht="45" hidden="false" customHeight="false" outlineLevel="0" collapsed="false">
      <c r="A430" s="24" t="s">
        <v>382</v>
      </c>
      <c r="B430" s="18" t="s">
        <v>701</v>
      </c>
      <c r="C430" s="18" t="s">
        <v>264</v>
      </c>
      <c r="D430" s="18" t="s">
        <v>18</v>
      </c>
      <c r="E430" s="21" t="s">
        <v>383</v>
      </c>
      <c r="F430" s="18"/>
      <c r="G430" s="19" t="n">
        <f aca="false">G431</f>
        <v>5044.5</v>
      </c>
    </row>
    <row r="431" customFormat="false" ht="15" hidden="false" customHeight="false" outlineLevel="0" collapsed="false">
      <c r="A431" s="24" t="s">
        <v>384</v>
      </c>
      <c r="B431" s="18" t="s">
        <v>701</v>
      </c>
      <c r="C431" s="18" t="s">
        <v>264</v>
      </c>
      <c r="D431" s="18" t="s">
        <v>18</v>
      </c>
      <c r="E431" s="21" t="s">
        <v>385</v>
      </c>
      <c r="F431" s="25"/>
      <c r="G431" s="19" t="n">
        <f aca="false">G432</f>
        <v>5044.5</v>
      </c>
    </row>
    <row r="432" customFormat="false" ht="15" hidden="false" customHeight="false" outlineLevel="0" collapsed="false">
      <c r="A432" s="26" t="s">
        <v>67</v>
      </c>
      <c r="B432" s="18" t="s">
        <v>701</v>
      </c>
      <c r="C432" s="18" t="s">
        <v>264</v>
      </c>
      <c r="D432" s="18" t="s">
        <v>18</v>
      </c>
      <c r="E432" s="21" t="s">
        <v>385</v>
      </c>
      <c r="F432" s="18" t="n">
        <v>800</v>
      </c>
      <c r="G432" s="19" t="n">
        <f aca="false">G433</f>
        <v>5044.5</v>
      </c>
    </row>
    <row r="433" customFormat="false" ht="60" hidden="false" customHeight="false" outlineLevel="0" collapsed="false">
      <c r="A433" s="26" t="s">
        <v>386</v>
      </c>
      <c r="B433" s="18" t="s">
        <v>701</v>
      </c>
      <c r="C433" s="18" t="s">
        <v>264</v>
      </c>
      <c r="D433" s="18" t="s">
        <v>18</v>
      </c>
      <c r="E433" s="21" t="s">
        <v>385</v>
      </c>
      <c r="F433" s="18" t="n">
        <v>810</v>
      </c>
      <c r="G433" s="19" t="n">
        <f aca="false">4192+852.5</f>
        <v>5044.5</v>
      </c>
    </row>
    <row r="434" customFormat="false" ht="15" hidden="false" customHeight="false" outlineLevel="0" collapsed="false">
      <c r="A434" s="26" t="s">
        <v>387</v>
      </c>
      <c r="B434" s="18" t="s">
        <v>701</v>
      </c>
      <c r="C434" s="18" t="s">
        <v>264</v>
      </c>
      <c r="D434" s="18" t="s">
        <v>20</v>
      </c>
      <c r="E434" s="18"/>
      <c r="F434" s="18"/>
      <c r="G434" s="19" t="n">
        <f aca="false">G435+G451+G457</f>
        <v>186907.4</v>
      </c>
    </row>
    <row r="435" customFormat="false" ht="30" hidden="false" customHeight="false" outlineLevel="0" collapsed="false">
      <c r="A435" s="20" t="s">
        <v>388</v>
      </c>
      <c r="B435" s="18" t="s">
        <v>701</v>
      </c>
      <c r="C435" s="18" t="s">
        <v>264</v>
      </c>
      <c r="D435" s="18" t="s">
        <v>20</v>
      </c>
      <c r="E435" s="21" t="s">
        <v>389</v>
      </c>
      <c r="F435" s="18"/>
      <c r="G435" s="19" t="n">
        <f aca="false">G436+G441+G446</f>
        <v>177065.4</v>
      </c>
    </row>
    <row r="436" customFormat="false" ht="15" hidden="false" customHeight="false" outlineLevel="0" collapsed="false">
      <c r="A436" s="20" t="s">
        <v>390</v>
      </c>
      <c r="B436" s="18" t="s">
        <v>701</v>
      </c>
      <c r="C436" s="18" t="s">
        <v>264</v>
      </c>
      <c r="D436" s="18" t="s">
        <v>20</v>
      </c>
      <c r="E436" s="21" t="s">
        <v>391</v>
      </c>
      <c r="F436" s="18"/>
      <c r="G436" s="19" t="n">
        <f aca="false">G437</f>
        <v>175289.8</v>
      </c>
    </row>
    <row r="437" customFormat="false" ht="15" hidden="false" customHeight="false" outlineLevel="0" collapsed="false">
      <c r="A437" s="24" t="s">
        <v>392</v>
      </c>
      <c r="B437" s="18" t="s">
        <v>701</v>
      </c>
      <c r="C437" s="18" t="s">
        <v>264</v>
      </c>
      <c r="D437" s="18" t="s">
        <v>20</v>
      </c>
      <c r="E437" s="21" t="s">
        <v>393</v>
      </c>
      <c r="F437" s="18"/>
      <c r="G437" s="19" t="n">
        <f aca="false">G438</f>
        <v>175289.8</v>
      </c>
    </row>
    <row r="438" customFormat="false" ht="30" hidden="false" customHeight="false" outlineLevel="0" collapsed="false">
      <c r="A438" s="24" t="s">
        <v>394</v>
      </c>
      <c r="B438" s="18" t="s">
        <v>701</v>
      </c>
      <c r="C438" s="18" t="s">
        <v>264</v>
      </c>
      <c r="D438" s="18" t="s">
        <v>20</v>
      </c>
      <c r="E438" s="21" t="s">
        <v>395</v>
      </c>
      <c r="F438" s="18"/>
      <c r="G438" s="19" t="n">
        <f aca="false">G439</f>
        <v>175289.8</v>
      </c>
    </row>
    <row r="439" customFormat="false" ht="45" hidden="false" customHeight="false" outlineLevel="0" collapsed="false">
      <c r="A439" s="22" t="s">
        <v>396</v>
      </c>
      <c r="B439" s="18" t="s">
        <v>701</v>
      </c>
      <c r="C439" s="18" t="s">
        <v>264</v>
      </c>
      <c r="D439" s="18" t="s">
        <v>20</v>
      </c>
      <c r="E439" s="21" t="s">
        <v>395</v>
      </c>
      <c r="F439" s="18" t="s">
        <v>397</v>
      </c>
      <c r="G439" s="19" t="n">
        <f aca="false">G440</f>
        <v>175289.8</v>
      </c>
    </row>
    <row r="440" customFormat="false" ht="15" hidden="false" customHeight="false" outlineLevel="0" collapsed="false">
      <c r="A440" s="22" t="s">
        <v>398</v>
      </c>
      <c r="B440" s="18" t="s">
        <v>701</v>
      </c>
      <c r="C440" s="18" t="s">
        <v>264</v>
      </c>
      <c r="D440" s="18" t="s">
        <v>20</v>
      </c>
      <c r="E440" s="21" t="s">
        <v>395</v>
      </c>
      <c r="F440" s="18" t="s">
        <v>399</v>
      </c>
      <c r="G440" s="19" t="n">
        <f aca="false">173536.9+1752.9</f>
        <v>175289.8</v>
      </c>
    </row>
    <row r="441" customFormat="false" ht="45" hidden="false" customHeight="false" outlineLevel="0" collapsed="false">
      <c r="A441" s="20" t="s">
        <v>400</v>
      </c>
      <c r="B441" s="18" t="s">
        <v>701</v>
      </c>
      <c r="C441" s="18" t="s">
        <v>264</v>
      </c>
      <c r="D441" s="18" t="s">
        <v>20</v>
      </c>
      <c r="E441" s="21" t="s">
        <v>401</v>
      </c>
      <c r="F441" s="18"/>
      <c r="G441" s="19" t="n">
        <f aca="false">G442</f>
        <v>1575.6</v>
      </c>
    </row>
    <row r="442" customFormat="false" ht="90" hidden="false" customHeight="false" outlineLevel="0" collapsed="false">
      <c r="A442" s="24" t="s">
        <v>402</v>
      </c>
      <c r="B442" s="18" t="s">
        <v>701</v>
      </c>
      <c r="C442" s="18" t="s">
        <v>264</v>
      </c>
      <c r="D442" s="18" t="s">
        <v>20</v>
      </c>
      <c r="E442" s="21" t="s">
        <v>403</v>
      </c>
      <c r="F442" s="25"/>
      <c r="G442" s="19" t="n">
        <f aca="false">G443</f>
        <v>1575.6</v>
      </c>
    </row>
    <row r="443" customFormat="false" ht="60" hidden="false" customHeight="false" outlineLevel="0" collapsed="false">
      <c r="A443" s="23" t="s">
        <v>404</v>
      </c>
      <c r="B443" s="18" t="s">
        <v>701</v>
      </c>
      <c r="C443" s="18" t="s">
        <v>264</v>
      </c>
      <c r="D443" s="18" t="s">
        <v>20</v>
      </c>
      <c r="E443" s="21" t="s">
        <v>405</v>
      </c>
      <c r="F443" s="25"/>
      <c r="G443" s="19" t="n">
        <f aca="false">G444</f>
        <v>1575.6</v>
      </c>
    </row>
    <row r="444" customFormat="false" ht="30" hidden="false" customHeight="false" outlineLevel="0" collapsed="false">
      <c r="A444" s="22" t="s">
        <v>43</v>
      </c>
      <c r="B444" s="18" t="s">
        <v>701</v>
      </c>
      <c r="C444" s="18" t="s">
        <v>264</v>
      </c>
      <c r="D444" s="18" t="s">
        <v>20</v>
      </c>
      <c r="E444" s="21" t="s">
        <v>405</v>
      </c>
      <c r="F444" s="18" t="s">
        <v>44</v>
      </c>
      <c r="G444" s="19" t="n">
        <f aca="false">G445</f>
        <v>1575.6</v>
      </c>
    </row>
    <row r="445" customFormat="false" ht="45" hidden="false" customHeight="false" outlineLevel="0" collapsed="false">
      <c r="A445" s="22" t="s">
        <v>45</v>
      </c>
      <c r="B445" s="18" t="s">
        <v>701</v>
      </c>
      <c r="C445" s="18" t="s">
        <v>264</v>
      </c>
      <c r="D445" s="18" t="s">
        <v>20</v>
      </c>
      <c r="E445" s="21" t="s">
        <v>405</v>
      </c>
      <c r="F445" s="18" t="s">
        <v>46</v>
      </c>
      <c r="G445" s="19" t="n">
        <f aca="false">1529.6+670.4-624.4</f>
        <v>1575.6</v>
      </c>
    </row>
    <row r="446" customFormat="false" ht="30" hidden="false" customHeight="false" outlineLevel="0" collapsed="false">
      <c r="A446" s="22" t="s">
        <v>406</v>
      </c>
      <c r="B446" s="18" t="s">
        <v>701</v>
      </c>
      <c r="C446" s="18" t="s">
        <v>264</v>
      </c>
      <c r="D446" s="18" t="s">
        <v>20</v>
      </c>
      <c r="E446" s="21" t="s">
        <v>407</v>
      </c>
      <c r="F446" s="18"/>
      <c r="G446" s="19" t="n">
        <f aca="false">G447</f>
        <v>200</v>
      </c>
    </row>
    <row r="447" customFormat="false" ht="30" hidden="false" customHeight="false" outlineLevel="0" collapsed="false">
      <c r="A447" s="22" t="s">
        <v>408</v>
      </c>
      <c r="B447" s="18" t="s">
        <v>701</v>
      </c>
      <c r="C447" s="18" t="s">
        <v>264</v>
      </c>
      <c r="D447" s="18" t="s">
        <v>20</v>
      </c>
      <c r="E447" s="21" t="s">
        <v>409</v>
      </c>
      <c r="F447" s="18"/>
      <c r="G447" s="19" t="n">
        <f aca="false">G448</f>
        <v>200</v>
      </c>
    </row>
    <row r="448" customFormat="false" ht="60" hidden="false" customHeight="false" outlineLevel="0" collapsed="false">
      <c r="A448" s="22" t="s">
        <v>410</v>
      </c>
      <c r="B448" s="18" t="s">
        <v>701</v>
      </c>
      <c r="C448" s="18" t="s">
        <v>264</v>
      </c>
      <c r="D448" s="18" t="s">
        <v>20</v>
      </c>
      <c r="E448" s="21" t="s">
        <v>411</v>
      </c>
      <c r="F448" s="18"/>
      <c r="G448" s="19" t="n">
        <f aca="false">G449</f>
        <v>200</v>
      </c>
    </row>
    <row r="449" customFormat="false" ht="30" hidden="false" customHeight="false" outlineLevel="0" collapsed="false">
      <c r="A449" s="22" t="s">
        <v>43</v>
      </c>
      <c r="B449" s="18" t="s">
        <v>701</v>
      </c>
      <c r="C449" s="18" t="s">
        <v>264</v>
      </c>
      <c r="D449" s="18" t="s">
        <v>20</v>
      </c>
      <c r="E449" s="21" t="s">
        <v>411</v>
      </c>
      <c r="F449" s="18" t="s">
        <v>44</v>
      </c>
      <c r="G449" s="19" t="n">
        <f aca="false">G450</f>
        <v>200</v>
      </c>
    </row>
    <row r="450" customFormat="false" ht="45" hidden="false" customHeight="false" outlineLevel="0" collapsed="false">
      <c r="A450" s="22" t="s">
        <v>45</v>
      </c>
      <c r="B450" s="18" t="s">
        <v>701</v>
      </c>
      <c r="C450" s="18" t="s">
        <v>264</v>
      </c>
      <c r="D450" s="18" t="s">
        <v>20</v>
      </c>
      <c r="E450" s="21" t="s">
        <v>411</v>
      </c>
      <c r="F450" s="18" t="s">
        <v>46</v>
      </c>
      <c r="G450" s="19" t="n">
        <v>200</v>
      </c>
    </row>
    <row r="451" customFormat="false" ht="30" hidden="false" customHeight="false" outlineLevel="0" collapsed="false">
      <c r="A451" s="20" t="s">
        <v>57</v>
      </c>
      <c r="B451" s="18" t="s">
        <v>701</v>
      </c>
      <c r="C451" s="18" t="s">
        <v>264</v>
      </c>
      <c r="D451" s="18" t="s">
        <v>20</v>
      </c>
      <c r="E451" s="21" t="s">
        <v>58</v>
      </c>
      <c r="F451" s="18"/>
      <c r="G451" s="19" t="n">
        <f aca="false">G452</f>
        <v>8400</v>
      </c>
    </row>
    <row r="452" customFormat="false" ht="15" hidden="false" customHeight="false" outlineLevel="0" collapsed="false">
      <c r="A452" s="20" t="s">
        <v>59</v>
      </c>
      <c r="B452" s="18" t="s">
        <v>701</v>
      </c>
      <c r="C452" s="18" t="s">
        <v>264</v>
      </c>
      <c r="D452" s="18" t="s">
        <v>20</v>
      </c>
      <c r="E452" s="21" t="s">
        <v>60</v>
      </c>
      <c r="F452" s="18"/>
      <c r="G452" s="19" t="n">
        <f aca="false">G453</f>
        <v>8400</v>
      </c>
    </row>
    <row r="453" customFormat="false" ht="60" hidden="false" customHeight="false" outlineLevel="0" collapsed="false">
      <c r="A453" s="24" t="s">
        <v>61</v>
      </c>
      <c r="B453" s="18" t="s">
        <v>701</v>
      </c>
      <c r="C453" s="18" t="s">
        <v>264</v>
      </c>
      <c r="D453" s="18" t="s">
        <v>20</v>
      </c>
      <c r="E453" s="21" t="s">
        <v>62</v>
      </c>
      <c r="F453" s="18"/>
      <c r="G453" s="19" t="n">
        <f aca="false">G454</f>
        <v>8400</v>
      </c>
    </row>
    <row r="454" customFormat="false" ht="120" hidden="false" customHeight="false" outlineLevel="0" collapsed="false">
      <c r="A454" s="24" t="s">
        <v>63</v>
      </c>
      <c r="B454" s="18" t="s">
        <v>701</v>
      </c>
      <c r="C454" s="18" t="s">
        <v>264</v>
      </c>
      <c r="D454" s="18" t="s">
        <v>20</v>
      </c>
      <c r="E454" s="21" t="s">
        <v>64</v>
      </c>
      <c r="F454" s="18"/>
      <c r="G454" s="19" t="n">
        <f aca="false">G455</f>
        <v>8400</v>
      </c>
    </row>
    <row r="455" customFormat="false" ht="30" hidden="false" customHeight="false" outlineLevel="0" collapsed="false">
      <c r="A455" s="22" t="s">
        <v>43</v>
      </c>
      <c r="B455" s="18" t="s">
        <v>701</v>
      </c>
      <c r="C455" s="18" t="s">
        <v>264</v>
      </c>
      <c r="D455" s="18" t="s">
        <v>20</v>
      </c>
      <c r="E455" s="21" t="s">
        <v>64</v>
      </c>
      <c r="F455" s="18" t="s">
        <v>44</v>
      </c>
      <c r="G455" s="19" t="n">
        <f aca="false">G456</f>
        <v>8400</v>
      </c>
    </row>
    <row r="456" customFormat="false" ht="45" hidden="false" customHeight="false" outlineLevel="0" collapsed="false">
      <c r="A456" s="22" t="s">
        <v>45</v>
      </c>
      <c r="B456" s="18" t="s">
        <v>701</v>
      </c>
      <c r="C456" s="18" t="s">
        <v>264</v>
      </c>
      <c r="D456" s="18" t="s">
        <v>20</v>
      </c>
      <c r="E456" s="21" t="s">
        <v>64</v>
      </c>
      <c r="F456" s="18" t="s">
        <v>46</v>
      </c>
      <c r="G456" s="19" t="n">
        <v>8400</v>
      </c>
    </row>
    <row r="457" customFormat="false" ht="15" hidden="false" customHeight="false" outlineLevel="0" collapsed="false">
      <c r="A457" s="20" t="s">
        <v>83</v>
      </c>
      <c r="B457" s="18" t="s">
        <v>701</v>
      </c>
      <c r="C457" s="18" t="s">
        <v>264</v>
      </c>
      <c r="D457" s="18" t="s">
        <v>20</v>
      </c>
      <c r="E457" s="21" t="s">
        <v>84</v>
      </c>
      <c r="F457" s="18"/>
      <c r="G457" s="19" t="n">
        <f aca="false">G458</f>
        <v>1442</v>
      </c>
    </row>
    <row r="458" customFormat="false" ht="15" hidden="false" customHeight="false" outlineLevel="0" collapsed="false">
      <c r="A458" s="20" t="s">
        <v>85</v>
      </c>
      <c r="B458" s="18" t="s">
        <v>701</v>
      </c>
      <c r="C458" s="18" t="s">
        <v>264</v>
      </c>
      <c r="D458" s="18" t="s">
        <v>20</v>
      </c>
      <c r="E458" s="21" t="s">
        <v>86</v>
      </c>
      <c r="F458" s="18"/>
      <c r="G458" s="19" t="n">
        <f aca="false">G459</f>
        <v>1442</v>
      </c>
    </row>
    <row r="459" customFormat="false" ht="30" hidden="false" customHeight="false" outlineLevel="0" collapsed="false">
      <c r="A459" s="22" t="s">
        <v>43</v>
      </c>
      <c r="B459" s="18" t="s">
        <v>701</v>
      </c>
      <c r="C459" s="18" t="s">
        <v>264</v>
      </c>
      <c r="D459" s="18" t="s">
        <v>20</v>
      </c>
      <c r="E459" s="21" t="s">
        <v>86</v>
      </c>
      <c r="F459" s="25" t="n">
        <v>200</v>
      </c>
      <c r="G459" s="19" t="n">
        <f aca="false">G460</f>
        <v>1442</v>
      </c>
    </row>
    <row r="460" customFormat="false" ht="45" hidden="false" customHeight="false" outlineLevel="0" collapsed="false">
      <c r="A460" s="22" t="s">
        <v>45</v>
      </c>
      <c r="B460" s="18" t="s">
        <v>701</v>
      </c>
      <c r="C460" s="18" t="s">
        <v>264</v>
      </c>
      <c r="D460" s="18" t="s">
        <v>20</v>
      </c>
      <c r="E460" s="21" t="s">
        <v>86</v>
      </c>
      <c r="F460" s="25" t="n">
        <v>240</v>
      </c>
      <c r="G460" s="19" t="n">
        <v>1442</v>
      </c>
    </row>
    <row r="461" customFormat="false" ht="15" hidden="false" customHeight="false" outlineLevel="0" collapsed="false">
      <c r="A461" s="17" t="s">
        <v>412</v>
      </c>
      <c r="B461" s="18" t="s">
        <v>701</v>
      </c>
      <c r="C461" s="18" t="s">
        <v>264</v>
      </c>
      <c r="D461" s="18" t="s">
        <v>34</v>
      </c>
      <c r="E461" s="18"/>
      <c r="F461" s="18"/>
      <c r="G461" s="19" t="n">
        <f aca="false">G468+G473+G462+G512</f>
        <v>133489.3</v>
      </c>
    </row>
    <row r="462" customFormat="false" ht="46.8" hidden="false" customHeight="false" outlineLevel="0" collapsed="false">
      <c r="A462" s="63" t="s">
        <v>131</v>
      </c>
      <c r="B462" s="18" t="s">
        <v>701</v>
      </c>
      <c r="C462" s="18" t="s">
        <v>264</v>
      </c>
      <c r="D462" s="18" t="s">
        <v>34</v>
      </c>
      <c r="E462" s="64" t="s">
        <v>132</v>
      </c>
      <c r="F462" s="18"/>
      <c r="G462" s="19" t="n">
        <f aca="false">G463</f>
        <v>4938</v>
      </c>
    </row>
    <row r="463" customFormat="false" ht="30" hidden="false" customHeight="false" outlineLevel="0" collapsed="false">
      <c r="A463" s="20" t="s">
        <v>133</v>
      </c>
      <c r="B463" s="18" t="s">
        <v>701</v>
      </c>
      <c r="C463" s="18" t="s">
        <v>264</v>
      </c>
      <c r="D463" s="18" t="s">
        <v>34</v>
      </c>
      <c r="E463" s="21" t="s">
        <v>134</v>
      </c>
      <c r="F463" s="18"/>
      <c r="G463" s="19" t="n">
        <f aca="false">G464</f>
        <v>4938</v>
      </c>
    </row>
    <row r="464" customFormat="false" ht="30" hidden="false" customHeight="false" outlineLevel="0" collapsed="false">
      <c r="A464" s="24" t="s">
        <v>413</v>
      </c>
      <c r="B464" s="18" t="s">
        <v>701</v>
      </c>
      <c r="C464" s="18" t="s">
        <v>264</v>
      </c>
      <c r="D464" s="18" t="s">
        <v>34</v>
      </c>
      <c r="E464" s="21" t="s">
        <v>414</v>
      </c>
      <c r="F464" s="18"/>
      <c r="G464" s="19" t="n">
        <f aca="false">G465</f>
        <v>4938</v>
      </c>
    </row>
    <row r="465" customFormat="false" ht="15" hidden="false" customHeight="false" outlineLevel="0" collapsed="false">
      <c r="A465" s="43" t="s">
        <v>415</v>
      </c>
      <c r="B465" s="18" t="s">
        <v>701</v>
      </c>
      <c r="C465" s="18" t="s">
        <v>264</v>
      </c>
      <c r="D465" s="18" t="s">
        <v>34</v>
      </c>
      <c r="E465" s="21" t="s">
        <v>416</v>
      </c>
      <c r="F465" s="18"/>
      <c r="G465" s="19" t="n">
        <f aca="false">G466</f>
        <v>4938</v>
      </c>
    </row>
    <row r="466" customFormat="false" ht="30" hidden="false" customHeight="false" outlineLevel="0" collapsed="false">
      <c r="A466" s="22" t="s">
        <v>43</v>
      </c>
      <c r="B466" s="18" t="s">
        <v>701</v>
      </c>
      <c r="C466" s="18" t="s">
        <v>264</v>
      </c>
      <c r="D466" s="18" t="s">
        <v>34</v>
      </c>
      <c r="E466" s="21" t="s">
        <v>416</v>
      </c>
      <c r="F466" s="18" t="s">
        <v>44</v>
      </c>
      <c r="G466" s="19" t="n">
        <f aca="false">G467</f>
        <v>4938</v>
      </c>
    </row>
    <row r="467" customFormat="false" ht="45" hidden="false" customHeight="false" outlineLevel="0" collapsed="false">
      <c r="A467" s="22" t="s">
        <v>45</v>
      </c>
      <c r="B467" s="18" t="s">
        <v>701</v>
      </c>
      <c r="C467" s="18" t="s">
        <v>264</v>
      </c>
      <c r="D467" s="18" t="s">
        <v>34</v>
      </c>
      <c r="E467" s="21" t="s">
        <v>416</v>
      </c>
      <c r="F467" s="18" t="s">
        <v>46</v>
      </c>
      <c r="G467" s="19" t="n">
        <f aca="false">4900+80+30-606.8+534.8</f>
        <v>4938</v>
      </c>
    </row>
    <row r="468" customFormat="false" ht="60" hidden="false" customHeight="false" outlineLevel="0" collapsed="false">
      <c r="A468" s="20" t="s">
        <v>71</v>
      </c>
      <c r="B468" s="18" t="s">
        <v>701</v>
      </c>
      <c r="C468" s="18" t="s">
        <v>264</v>
      </c>
      <c r="D468" s="18" t="s">
        <v>34</v>
      </c>
      <c r="E468" s="21" t="s">
        <v>72</v>
      </c>
      <c r="F468" s="18"/>
      <c r="G468" s="19" t="n">
        <f aca="false">G469</f>
        <v>165</v>
      </c>
    </row>
    <row r="469" customFormat="false" ht="30" hidden="false" customHeight="false" outlineLevel="0" collapsed="false">
      <c r="A469" s="23" t="s">
        <v>79</v>
      </c>
      <c r="B469" s="18" t="s">
        <v>701</v>
      </c>
      <c r="C469" s="18" t="s">
        <v>264</v>
      </c>
      <c r="D469" s="18" t="s">
        <v>34</v>
      </c>
      <c r="E469" s="21" t="s">
        <v>80</v>
      </c>
      <c r="F469" s="19"/>
      <c r="G469" s="19" t="n">
        <f aca="false">G470</f>
        <v>165</v>
      </c>
    </row>
    <row r="470" customFormat="false" ht="75" hidden="false" customHeight="false" outlineLevel="0" collapsed="false">
      <c r="A470" s="28" t="s">
        <v>81</v>
      </c>
      <c r="B470" s="18" t="s">
        <v>701</v>
      </c>
      <c r="C470" s="18" t="s">
        <v>264</v>
      </c>
      <c r="D470" s="18" t="s">
        <v>34</v>
      </c>
      <c r="E470" s="21" t="s">
        <v>82</v>
      </c>
      <c r="F470" s="19"/>
      <c r="G470" s="19" t="n">
        <f aca="false">G471</f>
        <v>165</v>
      </c>
    </row>
    <row r="471" customFormat="false" ht="30" hidden="false" customHeight="false" outlineLevel="0" collapsed="false">
      <c r="A471" s="22" t="s">
        <v>43</v>
      </c>
      <c r="B471" s="18" t="s">
        <v>701</v>
      </c>
      <c r="C471" s="18" t="s">
        <v>264</v>
      </c>
      <c r="D471" s="18" t="s">
        <v>34</v>
      </c>
      <c r="E471" s="21" t="s">
        <v>82</v>
      </c>
      <c r="F471" s="18" t="n">
        <v>200</v>
      </c>
      <c r="G471" s="19" t="n">
        <f aca="false">G472</f>
        <v>165</v>
      </c>
    </row>
    <row r="472" customFormat="false" ht="45" hidden="false" customHeight="false" outlineLevel="0" collapsed="false">
      <c r="A472" s="22" t="s">
        <v>45</v>
      </c>
      <c r="B472" s="18" t="s">
        <v>701</v>
      </c>
      <c r="C472" s="18" t="s">
        <v>264</v>
      </c>
      <c r="D472" s="18" t="s">
        <v>34</v>
      </c>
      <c r="E472" s="21" t="s">
        <v>82</v>
      </c>
      <c r="F472" s="18" t="n">
        <v>240</v>
      </c>
      <c r="G472" s="19" t="n">
        <f aca="false">165</f>
        <v>165</v>
      </c>
    </row>
    <row r="473" customFormat="false" ht="30" hidden="false" customHeight="false" outlineLevel="0" collapsed="false">
      <c r="A473" s="20" t="s">
        <v>300</v>
      </c>
      <c r="B473" s="18" t="s">
        <v>701</v>
      </c>
      <c r="C473" s="18" t="s">
        <v>264</v>
      </c>
      <c r="D473" s="18" t="s">
        <v>34</v>
      </c>
      <c r="E473" s="21" t="s">
        <v>301</v>
      </c>
      <c r="F473" s="18"/>
      <c r="G473" s="19" t="n">
        <f aca="false">G474+G498</f>
        <v>107763.6</v>
      </c>
    </row>
    <row r="474" customFormat="false" ht="15" hidden="false" customHeight="false" outlineLevel="0" collapsed="false">
      <c r="A474" s="20" t="s">
        <v>302</v>
      </c>
      <c r="B474" s="18" t="s">
        <v>701</v>
      </c>
      <c r="C474" s="18" t="s">
        <v>264</v>
      </c>
      <c r="D474" s="18" t="s">
        <v>34</v>
      </c>
      <c r="E474" s="21" t="s">
        <v>303</v>
      </c>
      <c r="F474" s="18"/>
      <c r="G474" s="19" t="n">
        <f aca="false">G475+G488</f>
        <v>63798.6</v>
      </c>
    </row>
    <row r="475" customFormat="false" ht="45" hidden="false" customHeight="false" outlineLevel="0" collapsed="false">
      <c r="A475" s="24" t="s">
        <v>417</v>
      </c>
      <c r="B475" s="18" t="s">
        <v>701</v>
      </c>
      <c r="C475" s="18" t="s">
        <v>264</v>
      </c>
      <c r="D475" s="18" t="s">
        <v>34</v>
      </c>
      <c r="E475" s="21" t="s">
        <v>418</v>
      </c>
      <c r="F475" s="18"/>
      <c r="G475" s="19" t="n">
        <f aca="false">G476+G479+G482+G485</f>
        <v>35928.8</v>
      </c>
    </row>
    <row r="476" customFormat="false" ht="30" hidden="false" customHeight="false" outlineLevel="0" collapsed="false">
      <c r="A476" s="24" t="s">
        <v>419</v>
      </c>
      <c r="B476" s="18" t="s">
        <v>701</v>
      </c>
      <c r="C476" s="18" t="s">
        <v>264</v>
      </c>
      <c r="D476" s="18" t="s">
        <v>34</v>
      </c>
      <c r="E476" s="21" t="s">
        <v>420</v>
      </c>
      <c r="F476" s="18"/>
      <c r="G476" s="19" t="n">
        <f aca="false">G477</f>
        <v>1200</v>
      </c>
    </row>
    <row r="477" customFormat="false" ht="45" hidden="false" customHeight="false" outlineLevel="0" collapsed="false">
      <c r="A477" s="22" t="s">
        <v>139</v>
      </c>
      <c r="B477" s="18" t="s">
        <v>701</v>
      </c>
      <c r="C477" s="18" t="s">
        <v>264</v>
      </c>
      <c r="D477" s="18" t="s">
        <v>34</v>
      </c>
      <c r="E477" s="21" t="s">
        <v>420</v>
      </c>
      <c r="F477" s="18" t="s">
        <v>140</v>
      </c>
      <c r="G477" s="19" t="n">
        <f aca="false">G478</f>
        <v>1200</v>
      </c>
    </row>
    <row r="478" customFormat="false" ht="15" hidden="false" customHeight="false" outlineLevel="0" collapsed="false">
      <c r="A478" s="22" t="s">
        <v>141</v>
      </c>
      <c r="B478" s="18" t="s">
        <v>701</v>
      </c>
      <c r="C478" s="18" t="s">
        <v>264</v>
      </c>
      <c r="D478" s="18" t="s">
        <v>34</v>
      </c>
      <c r="E478" s="21" t="s">
        <v>420</v>
      </c>
      <c r="F478" s="18" t="s">
        <v>142</v>
      </c>
      <c r="G478" s="19" t="n">
        <v>1200</v>
      </c>
    </row>
    <row r="479" customFormat="false" ht="30" hidden="false" customHeight="false" outlineLevel="0" collapsed="false">
      <c r="A479" s="24" t="s">
        <v>421</v>
      </c>
      <c r="B479" s="18" t="s">
        <v>701</v>
      </c>
      <c r="C479" s="18" t="s">
        <v>264</v>
      </c>
      <c r="D479" s="18" t="s">
        <v>34</v>
      </c>
      <c r="E479" s="21" t="s">
        <v>422</v>
      </c>
      <c r="F479" s="18"/>
      <c r="G479" s="19" t="n">
        <f aca="false">G480</f>
        <v>17000</v>
      </c>
    </row>
    <row r="480" customFormat="false" ht="45" hidden="false" customHeight="false" outlineLevel="0" collapsed="false">
      <c r="A480" s="22" t="s">
        <v>139</v>
      </c>
      <c r="B480" s="18" t="s">
        <v>701</v>
      </c>
      <c r="C480" s="18" t="s">
        <v>264</v>
      </c>
      <c r="D480" s="18" t="s">
        <v>34</v>
      </c>
      <c r="E480" s="21" t="s">
        <v>422</v>
      </c>
      <c r="F480" s="18" t="s">
        <v>140</v>
      </c>
      <c r="G480" s="19" t="n">
        <f aca="false">G481</f>
        <v>17000</v>
      </c>
    </row>
    <row r="481" customFormat="false" ht="15" hidden="false" customHeight="false" outlineLevel="0" collapsed="false">
      <c r="A481" s="22" t="s">
        <v>141</v>
      </c>
      <c r="B481" s="18" t="s">
        <v>701</v>
      </c>
      <c r="C481" s="18" t="s">
        <v>264</v>
      </c>
      <c r="D481" s="18" t="s">
        <v>34</v>
      </c>
      <c r="E481" s="21" t="s">
        <v>422</v>
      </c>
      <c r="F481" s="18" t="s">
        <v>142</v>
      </c>
      <c r="G481" s="19" t="n">
        <v>17000</v>
      </c>
    </row>
    <row r="482" customFormat="false" ht="30" hidden="false" customHeight="false" outlineLevel="0" collapsed="false">
      <c r="A482" s="24" t="s">
        <v>423</v>
      </c>
      <c r="B482" s="18" t="s">
        <v>701</v>
      </c>
      <c r="C482" s="18" t="s">
        <v>264</v>
      </c>
      <c r="D482" s="18" t="s">
        <v>34</v>
      </c>
      <c r="E482" s="21" t="s">
        <v>424</v>
      </c>
      <c r="F482" s="18"/>
      <c r="G482" s="19" t="n">
        <f aca="false">G483</f>
        <v>15307.6</v>
      </c>
    </row>
    <row r="483" customFormat="false" ht="45" hidden="false" customHeight="false" outlineLevel="0" collapsed="false">
      <c r="A483" s="22" t="s">
        <v>139</v>
      </c>
      <c r="B483" s="18" t="s">
        <v>701</v>
      </c>
      <c r="C483" s="18" t="s">
        <v>264</v>
      </c>
      <c r="D483" s="18" t="s">
        <v>34</v>
      </c>
      <c r="E483" s="21" t="s">
        <v>424</v>
      </c>
      <c r="F483" s="18" t="s">
        <v>140</v>
      </c>
      <c r="G483" s="19" t="n">
        <f aca="false">G484</f>
        <v>15307.6</v>
      </c>
    </row>
    <row r="484" customFormat="false" ht="15" hidden="false" customHeight="false" outlineLevel="0" collapsed="false">
      <c r="A484" s="22" t="s">
        <v>141</v>
      </c>
      <c r="B484" s="18" t="s">
        <v>701</v>
      </c>
      <c r="C484" s="18" t="s">
        <v>264</v>
      </c>
      <c r="D484" s="18" t="s">
        <v>34</v>
      </c>
      <c r="E484" s="21" t="s">
        <v>424</v>
      </c>
      <c r="F484" s="18" t="s">
        <v>142</v>
      </c>
      <c r="G484" s="19" t="n">
        <f aca="false">13383.2+1924.4</f>
        <v>15307.6</v>
      </c>
    </row>
    <row r="485" customFormat="false" ht="30" hidden="false" customHeight="false" outlineLevel="0" collapsed="false">
      <c r="A485" s="22" t="s">
        <v>425</v>
      </c>
      <c r="B485" s="18" t="s">
        <v>701</v>
      </c>
      <c r="C485" s="18" t="s">
        <v>264</v>
      </c>
      <c r="D485" s="18" t="s">
        <v>34</v>
      </c>
      <c r="E485" s="21" t="s">
        <v>426</v>
      </c>
      <c r="F485" s="18"/>
      <c r="G485" s="19" t="n">
        <f aca="false">G486</f>
        <v>2421.2</v>
      </c>
    </row>
    <row r="486" customFormat="false" ht="45" hidden="false" customHeight="false" outlineLevel="0" collapsed="false">
      <c r="A486" s="22" t="s">
        <v>139</v>
      </c>
      <c r="B486" s="18" t="s">
        <v>701</v>
      </c>
      <c r="C486" s="18" t="s">
        <v>264</v>
      </c>
      <c r="D486" s="18" t="s">
        <v>34</v>
      </c>
      <c r="E486" s="21" t="s">
        <v>426</v>
      </c>
      <c r="F486" s="18" t="s">
        <v>140</v>
      </c>
      <c r="G486" s="19" t="n">
        <f aca="false">G487</f>
        <v>2421.2</v>
      </c>
    </row>
    <row r="487" customFormat="false" ht="15" hidden="false" customHeight="false" outlineLevel="0" collapsed="false">
      <c r="A487" s="22" t="s">
        <v>141</v>
      </c>
      <c r="B487" s="18" t="s">
        <v>701</v>
      </c>
      <c r="C487" s="18" t="s">
        <v>264</v>
      </c>
      <c r="D487" s="18" t="s">
        <v>34</v>
      </c>
      <c r="E487" s="21" t="s">
        <v>426</v>
      </c>
      <c r="F487" s="18" t="s">
        <v>142</v>
      </c>
      <c r="G487" s="19" t="n">
        <v>2421.2</v>
      </c>
    </row>
    <row r="488" customFormat="false" ht="30" hidden="false" customHeight="false" outlineLevel="0" collapsed="false">
      <c r="A488" s="24" t="s">
        <v>304</v>
      </c>
      <c r="B488" s="18" t="s">
        <v>701</v>
      </c>
      <c r="C488" s="18" t="s">
        <v>264</v>
      </c>
      <c r="D488" s="18" t="s">
        <v>34</v>
      </c>
      <c r="E488" s="21" t="s">
        <v>305</v>
      </c>
      <c r="F488" s="18"/>
      <c r="G488" s="19" t="n">
        <f aca="false">G492+G489+G495</f>
        <v>27869.8</v>
      </c>
    </row>
    <row r="489" customFormat="false" ht="45" hidden="false" customHeight="false" outlineLevel="0" collapsed="false">
      <c r="A489" s="24" t="s">
        <v>427</v>
      </c>
      <c r="B489" s="18" t="s">
        <v>701</v>
      </c>
      <c r="C489" s="18" t="s">
        <v>264</v>
      </c>
      <c r="D489" s="18" t="s">
        <v>34</v>
      </c>
      <c r="E489" s="21" t="s">
        <v>428</v>
      </c>
      <c r="F489" s="18"/>
      <c r="G489" s="19" t="n">
        <f aca="false">G490</f>
        <v>12121.2</v>
      </c>
    </row>
    <row r="490" customFormat="false" ht="30" hidden="false" customHeight="false" outlineLevel="0" collapsed="false">
      <c r="A490" s="22" t="s">
        <v>43</v>
      </c>
      <c r="B490" s="18" t="s">
        <v>701</v>
      </c>
      <c r="C490" s="18" t="s">
        <v>264</v>
      </c>
      <c r="D490" s="18" t="s">
        <v>34</v>
      </c>
      <c r="E490" s="21" t="s">
        <v>428</v>
      </c>
      <c r="F490" s="18" t="s">
        <v>44</v>
      </c>
      <c r="G490" s="19" t="n">
        <f aca="false">G491</f>
        <v>12121.2</v>
      </c>
    </row>
    <row r="491" customFormat="false" ht="45" hidden="false" customHeight="false" outlineLevel="0" collapsed="false">
      <c r="A491" s="22" t="s">
        <v>45</v>
      </c>
      <c r="B491" s="18" t="s">
        <v>701</v>
      </c>
      <c r="C491" s="18" t="s">
        <v>264</v>
      </c>
      <c r="D491" s="18" t="s">
        <v>34</v>
      </c>
      <c r="E491" s="21" t="s">
        <v>428</v>
      </c>
      <c r="F491" s="18" t="s">
        <v>46</v>
      </c>
      <c r="G491" s="19" t="n">
        <f aca="false">12000+121.2</f>
        <v>12121.2</v>
      </c>
    </row>
    <row r="492" customFormat="false" ht="60" hidden="false" customHeight="false" outlineLevel="0" collapsed="false">
      <c r="A492" s="24" t="s">
        <v>429</v>
      </c>
      <c r="B492" s="18" t="s">
        <v>701</v>
      </c>
      <c r="C492" s="18" t="s">
        <v>264</v>
      </c>
      <c r="D492" s="18" t="s">
        <v>34</v>
      </c>
      <c r="E492" s="21" t="s">
        <v>430</v>
      </c>
      <c r="F492" s="18"/>
      <c r="G492" s="19" t="n">
        <f aca="false">G493</f>
        <v>162.7</v>
      </c>
    </row>
    <row r="493" customFormat="false" ht="45" hidden="false" customHeight="false" outlineLevel="0" collapsed="false">
      <c r="A493" s="22" t="s">
        <v>139</v>
      </c>
      <c r="B493" s="18" t="s">
        <v>701</v>
      </c>
      <c r="C493" s="18" t="s">
        <v>264</v>
      </c>
      <c r="D493" s="18" t="s">
        <v>34</v>
      </c>
      <c r="E493" s="21" t="s">
        <v>430</v>
      </c>
      <c r="F493" s="18" t="s">
        <v>140</v>
      </c>
      <c r="G493" s="19" t="n">
        <f aca="false">G494</f>
        <v>162.7</v>
      </c>
    </row>
    <row r="494" customFormat="false" ht="15" hidden="false" customHeight="false" outlineLevel="0" collapsed="false">
      <c r="A494" s="22" t="s">
        <v>141</v>
      </c>
      <c r="B494" s="18" t="s">
        <v>701</v>
      </c>
      <c r="C494" s="18" t="s">
        <v>264</v>
      </c>
      <c r="D494" s="18" t="s">
        <v>34</v>
      </c>
      <c r="E494" s="21" t="s">
        <v>430</v>
      </c>
      <c r="F494" s="18" t="s">
        <v>142</v>
      </c>
      <c r="G494" s="19" t="n">
        <v>162.7</v>
      </c>
    </row>
    <row r="495" customFormat="false" ht="60" hidden="false" customHeight="false" outlineLevel="0" collapsed="false">
      <c r="A495" s="24" t="s">
        <v>431</v>
      </c>
      <c r="B495" s="18" t="s">
        <v>701</v>
      </c>
      <c r="C495" s="18" t="s">
        <v>264</v>
      </c>
      <c r="D495" s="18" t="s">
        <v>34</v>
      </c>
      <c r="E495" s="21" t="s">
        <v>432</v>
      </c>
      <c r="F495" s="25"/>
      <c r="G495" s="40" t="n">
        <f aca="false">G496</f>
        <v>15585.9</v>
      </c>
    </row>
    <row r="496" customFormat="false" ht="30" hidden="false" customHeight="false" outlineLevel="0" collapsed="false">
      <c r="A496" s="22" t="s">
        <v>43</v>
      </c>
      <c r="B496" s="18" t="s">
        <v>701</v>
      </c>
      <c r="C496" s="18" t="s">
        <v>264</v>
      </c>
      <c r="D496" s="18" t="s">
        <v>34</v>
      </c>
      <c r="E496" s="21" t="s">
        <v>432</v>
      </c>
      <c r="F496" s="25" t="n">
        <v>200</v>
      </c>
      <c r="G496" s="40" t="n">
        <f aca="false">G497</f>
        <v>15585.9</v>
      </c>
    </row>
    <row r="497" customFormat="false" ht="45" hidden="false" customHeight="false" outlineLevel="0" collapsed="false">
      <c r="A497" s="22" t="s">
        <v>45</v>
      </c>
      <c r="B497" s="18" t="s">
        <v>701</v>
      </c>
      <c r="C497" s="18" t="s">
        <v>264</v>
      </c>
      <c r="D497" s="18" t="s">
        <v>34</v>
      </c>
      <c r="E497" s="21" t="s">
        <v>432</v>
      </c>
      <c r="F497" s="25" t="n">
        <v>240</v>
      </c>
      <c r="G497" s="40" t="n">
        <f aca="false">16103.8-87.5-430.4</f>
        <v>15585.9</v>
      </c>
    </row>
    <row r="498" customFormat="false" ht="15" hidden="false" customHeight="false" outlineLevel="0" collapsed="false">
      <c r="A498" s="20" t="s">
        <v>308</v>
      </c>
      <c r="B498" s="18" t="s">
        <v>701</v>
      </c>
      <c r="C498" s="18" t="s">
        <v>264</v>
      </c>
      <c r="D498" s="18" t="s">
        <v>34</v>
      </c>
      <c r="E498" s="21" t="s">
        <v>309</v>
      </c>
      <c r="F498" s="25"/>
      <c r="G498" s="19" t="n">
        <f aca="false">G499</f>
        <v>43965</v>
      </c>
    </row>
    <row r="499" customFormat="false" ht="45" hidden="false" customHeight="false" outlineLevel="0" collapsed="false">
      <c r="A499" s="24" t="s">
        <v>310</v>
      </c>
      <c r="B499" s="18" t="s">
        <v>701</v>
      </c>
      <c r="C499" s="18" t="s">
        <v>264</v>
      </c>
      <c r="D499" s="18" t="s">
        <v>34</v>
      </c>
      <c r="E499" s="21" t="s">
        <v>311</v>
      </c>
      <c r="F499" s="25"/>
      <c r="G499" s="19" t="n">
        <f aca="false">G500+G503+G506+G509</f>
        <v>43965</v>
      </c>
    </row>
    <row r="500" customFormat="false" ht="30" hidden="false" customHeight="false" outlineLevel="0" collapsed="false">
      <c r="A500" s="24" t="s">
        <v>433</v>
      </c>
      <c r="B500" s="18" t="s">
        <v>701</v>
      </c>
      <c r="C500" s="18" t="s">
        <v>264</v>
      </c>
      <c r="D500" s="18" t="s">
        <v>34</v>
      </c>
      <c r="E500" s="21" t="s">
        <v>434</v>
      </c>
      <c r="F500" s="25"/>
      <c r="G500" s="19" t="n">
        <f aca="false">G501</f>
        <v>11000</v>
      </c>
    </row>
    <row r="501" customFormat="false" ht="45" hidden="false" customHeight="false" outlineLevel="0" collapsed="false">
      <c r="A501" s="22" t="s">
        <v>139</v>
      </c>
      <c r="B501" s="18" t="s">
        <v>701</v>
      </c>
      <c r="C501" s="18" t="s">
        <v>264</v>
      </c>
      <c r="D501" s="18" t="s">
        <v>34</v>
      </c>
      <c r="E501" s="21" t="s">
        <v>434</v>
      </c>
      <c r="F501" s="18" t="s">
        <v>140</v>
      </c>
      <c r="G501" s="19" t="n">
        <f aca="false">G502</f>
        <v>11000</v>
      </c>
    </row>
    <row r="502" customFormat="false" ht="15" hidden="false" customHeight="false" outlineLevel="0" collapsed="false">
      <c r="A502" s="22" t="s">
        <v>141</v>
      </c>
      <c r="B502" s="18" t="s">
        <v>701</v>
      </c>
      <c r="C502" s="18" t="s">
        <v>264</v>
      </c>
      <c r="D502" s="18" t="s">
        <v>34</v>
      </c>
      <c r="E502" s="21" t="s">
        <v>434</v>
      </c>
      <c r="F502" s="18" t="s">
        <v>142</v>
      </c>
      <c r="G502" s="19" t="n">
        <f aca="false">19023+3823+4600+6000+12047+676+300+800+2000-38269</f>
        <v>11000</v>
      </c>
    </row>
    <row r="503" customFormat="false" ht="45" hidden="false" customHeight="false" outlineLevel="0" collapsed="false">
      <c r="A503" s="22" t="s">
        <v>435</v>
      </c>
      <c r="B503" s="18" t="s">
        <v>701</v>
      </c>
      <c r="C503" s="18" t="s">
        <v>264</v>
      </c>
      <c r="D503" s="18" t="s">
        <v>34</v>
      </c>
      <c r="E503" s="21" t="s">
        <v>436</v>
      </c>
      <c r="F503" s="18"/>
      <c r="G503" s="19" t="n">
        <f aca="false">G504</f>
        <v>10500</v>
      </c>
    </row>
    <row r="504" customFormat="false" ht="45" hidden="false" customHeight="false" outlineLevel="0" collapsed="false">
      <c r="A504" s="22" t="s">
        <v>139</v>
      </c>
      <c r="B504" s="18" t="s">
        <v>701</v>
      </c>
      <c r="C504" s="18" t="s">
        <v>264</v>
      </c>
      <c r="D504" s="18" t="s">
        <v>34</v>
      </c>
      <c r="E504" s="21" t="s">
        <v>436</v>
      </c>
      <c r="F504" s="18" t="s">
        <v>140</v>
      </c>
      <c r="G504" s="19" t="n">
        <f aca="false">G505</f>
        <v>10500</v>
      </c>
    </row>
    <row r="505" customFormat="false" ht="15" hidden="false" customHeight="false" outlineLevel="0" collapsed="false">
      <c r="A505" s="22" t="s">
        <v>141</v>
      </c>
      <c r="B505" s="18" t="s">
        <v>701</v>
      </c>
      <c r="C505" s="18" t="s">
        <v>264</v>
      </c>
      <c r="D505" s="18" t="s">
        <v>34</v>
      </c>
      <c r="E505" s="21" t="s">
        <v>436</v>
      </c>
      <c r="F505" s="18" t="s">
        <v>142</v>
      </c>
      <c r="G505" s="19" t="n">
        <f aca="false">12175-1675</f>
        <v>10500</v>
      </c>
    </row>
    <row r="506" customFormat="false" ht="60" hidden="false" customHeight="false" outlineLevel="0" collapsed="false">
      <c r="A506" s="22" t="s">
        <v>437</v>
      </c>
      <c r="B506" s="18" t="s">
        <v>701</v>
      </c>
      <c r="C506" s="18" t="s">
        <v>264</v>
      </c>
      <c r="D506" s="18" t="s">
        <v>34</v>
      </c>
      <c r="E506" s="21" t="s">
        <v>438</v>
      </c>
      <c r="F506" s="18"/>
      <c r="G506" s="19" t="n">
        <f aca="false">G507</f>
        <v>20965</v>
      </c>
    </row>
    <row r="507" customFormat="false" ht="45" hidden="false" customHeight="false" outlineLevel="0" collapsed="false">
      <c r="A507" s="22" t="s">
        <v>139</v>
      </c>
      <c r="B507" s="18" t="s">
        <v>701</v>
      </c>
      <c r="C507" s="18" t="s">
        <v>264</v>
      </c>
      <c r="D507" s="18" t="s">
        <v>34</v>
      </c>
      <c r="E507" s="21" t="s">
        <v>438</v>
      </c>
      <c r="F507" s="18" t="s">
        <v>140</v>
      </c>
      <c r="G507" s="19" t="n">
        <f aca="false">G508</f>
        <v>20965</v>
      </c>
    </row>
    <row r="508" customFormat="false" ht="15" hidden="false" customHeight="false" outlineLevel="0" collapsed="false">
      <c r="A508" s="22" t="s">
        <v>141</v>
      </c>
      <c r="B508" s="18" t="s">
        <v>701</v>
      </c>
      <c r="C508" s="18" t="s">
        <v>264</v>
      </c>
      <c r="D508" s="18" t="s">
        <v>34</v>
      </c>
      <c r="E508" s="21" t="s">
        <v>438</v>
      </c>
      <c r="F508" s="18" t="s">
        <v>142</v>
      </c>
      <c r="G508" s="19" t="n">
        <f aca="false">30965-10000</f>
        <v>20965</v>
      </c>
    </row>
    <row r="509" customFormat="false" ht="45" hidden="false" customHeight="false" outlineLevel="0" collapsed="false">
      <c r="A509" s="24" t="s">
        <v>439</v>
      </c>
      <c r="B509" s="18" t="s">
        <v>701</v>
      </c>
      <c r="C509" s="18" t="s">
        <v>264</v>
      </c>
      <c r="D509" s="18" t="s">
        <v>34</v>
      </c>
      <c r="E509" s="21" t="s">
        <v>440</v>
      </c>
      <c r="F509" s="25"/>
      <c r="G509" s="19" t="n">
        <f aca="false">G510</f>
        <v>1500</v>
      </c>
    </row>
    <row r="510" customFormat="false" ht="45" hidden="false" customHeight="false" outlineLevel="0" collapsed="false">
      <c r="A510" s="22" t="s">
        <v>139</v>
      </c>
      <c r="B510" s="18" t="s">
        <v>701</v>
      </c>
      <c r="C510" s="18" t="s">
        <v>264</v>
      </c>
      <c r="D510" s="18" t="s">
        <v>34</v>
      </c>
      <c r="E510" s="21" t="s">
        <v>440</v>
      </c>
      <c r="F510" s="18" t="s">
        <v>140</v>
      </c>
      <c r="G510" s="19" t="n">
        <f aca="false">G511</f>
        <v>1500</v>
      </c>
    </row>
    <row r="511" customFormat="false" ht="15" hidden="false" customHeight="false" outlineLevel="0" collapsed="false">
      <c r="A511" s="22" t="s">
        <v>141</v>
      </c>
      <c r="B511" s="18" t="s">
        <v>701</v>
      </c>
      <c r="C511" s="18" t="s">
        <v>264</v>
      </c>
      <c r="D511" s="18" t="s">
        <v>34</v>
      </c>
      <c r="E511" s="21" t="s">
        <v>440</v>
      </c>
      <c r="F511" s="18" t="s">
        <v>142</v>
      </c>
      <c r="G511" s="19" t="n">
        <f aca="false">4800-3300</f>
        <v>1500</v>
      </c>
    </row>
    <row r="512" customFormat="false" ht="15" hidden="false" customHeight="false" outlineLevel="0" collapsed="false">
      <c r="A512" s="20" t="s">
        <v>83</v>
      </c>
      <c r="B512" s="18" t="s">
        <v>701</v>
      </c>
      <c r="C512" s="18" t="s">
        <v>264</v>
      </c>
      <c r="D512" s="18" t="s">
        <v>34</v>
      </c>
      <c r="E512" s="21" t="s">
        <v>84</v>
      </c>
      <c r="F512" s="18"/>
      <c r="G512" s="19" t="n">
        <f aca="false">G513+G518</f>
        <v>20622.7</v>
      </c>
    </row>
    <row r="513" customFormat="false" ht="15" hidden="false" customHeight="false" outlineLevel="0" collapsed="false">
      <c r="A513" s="20" t="s">
        <v>85</v>
      </c>
      <c r="B513" s="18" t="s">
        <v>701</v>
      </c>
      <c r="C513" s="18" t="s">
        <v>264</v>
      </c>
      <c r="D513" s="18" t="s">
        <v>34</v>
      </c>
      <c r="E513" s="21" t="s">
        <v>86</v>
      </c>
      <c r="F513" s="18"/>
      <c r="G513" s="19" t="n">
        <f aca="false">G514+G516</f>
        <v>12608.4</v>
      </c>
    </row>
    <row r="514" customFormat="false" ht="30" hidden="false" customHeight="false" outlineLevel="0" collapsed="false">
      <c r="A514" s="22" t="s">
        <v>43</v>
      </c>
      <c r="B514" s="18" t="s">
        <v>701</v>
      </c>
      <c r="C514" s="18" t="s">
        <v>264</v>
      </c>
      <c r="D514" s="18" t="s">
        <v>34</v>
      </c>
      <c r="E514" s="21" t="s">
        <v>86</v>
      </c>
      <c r="F514" s="25" t="n">
        <v>200</v>
      </c>
      <c r="G514" s="19" t="n">
        <f aca="false">G515</f>
        <v>1631.9</v>
      </c>
    </row>
    <row r="515" customFormat="false" ht="45" hidden="false" customHeight="false" outlineLevel="0" collapsed="false">
      <c r="A515" s="22" t="s">
        <v>45</v>
      </c>
      <c r="B515" s="18" t="s">
        <v>701</v>
      </c>
      <c r="C515" s="18" t="s">
        <v>264</v>
      </c>
      <c r="D515" s="18" t="s">
        <v>34</v>
      </c>
      <c r="E515" s="21" t="s">
        <v>86</v>
      </c>
      <c r="F515" s="25" t="n">
        <v>240</v>
      </c>
      <c r="G515" s="19" t="n">
        <v>1631.9</v>
      </c>
    </row>
    <row r="516" customFormat="false" ht="45" hidden="false" customHeight="false" outlineLevel="0" collapsed="false">
      <c r="A516" s="22" t="s">
        <v>139</v>
      </c>
      <c r="B516" s="18" t="s">
        <v>701</v>
      </c>
      <c r="C516" s="18" t="s">
        <v>264</v>
      </c>
      <c r="D516" s="18" t="s">
        <v>34</v>
      </c>
      <c r="E516" s="21" t="s">
        <v>86</v>
      </c>
      <c r="F516" s="18" t="s">
        <v>140</v>
      </c>
      <c r="G516" s="19" t="n">
        <f aca="false">G517</f>
        <v>10976.5</v>
      </c>
    </row>
    <row r="517" customFormat="false" ht="15" hidden="false" customHeight="false" outlineLevel="0" collapsed="false">
      <c r="A517" s="22" t="s">
        <v>141</v>
      </c>
      <c r="B517" s="18" t="s">
        <v>701</v>
      </c>
      <c r="C517" s="18" t="s">
        <v>264</v>
      </c>
      <c r="D517" s="18" t="s">
        <v>34</v>
      </c>
      <c r="E517" s="21" t="s">
        <v>86</v>
      </c>
      <c r="F517" s="18" t="s">
        <v>142</v>
      </c>
      <c r="G517" s="19" t="n">
        <v>10976.5</v>
      </c>
    </row>
    <row r="518" customFormat="false" ht="30" hidden="false" customHeight="false" outlineLevel="0" collapsed="false">
      <c r="A518" s="22" t="s">
        <v>314</v>
      </c>
      <c r="B518" s="18" t="s">
        <v>701</v>
      </c>
      <c r="C518" s="18" t="s">
        <v>264</v>
      </c>
      <c r="D518" s="18" t="s">
        <v>34</v>
      </c>
      <c r="E518" s="21" t="s">
        <v>315</v>
      </c>
      <c r="F518" s="18"/>
      <c r="G518" s="19" t="n">
        <f aca="false">G519</f>
        <v>8014.3</v>
      </c>
    </row>
    <row r="519" customFormat="false" ht="45" hidden="false" customHeight="false" outlineLevel="0" collapsed="false">
      <c r="A519" s="22" t="s">
        <v>139</v>
      </c>
      <c r="B519" s="18" t="s">
        <v>701</v>
      </c>
      <c r="C519" s="18" t="s">
        <v>264</v>
      </c>
      <c r="D519" s="18" t="s">
        <v>34</v>
      </c>
      <c r="E519" s="21" t="s">
        <v>315</v>
      </c>
      <c r="F519" s="18" t="s">
        <v>140</v>
      </c>
      <c r="G519" s="19" t="n">
        <f aca="false">G520</f>
        <v>8014.3</v>
      </c>
    </row>
    <row r="520" customFormat="false" ht="15" hidden="false" customHeight="false" outlineLevel="0" collapsed="false">
      <c r="A520" s="22" t="s">
        <v>141</v>
      </c>
      <c r="B520" s="18" t="s">
        <v>701</v>
      </c>
      <c r="C520" s="18" t="s">
        <v>264</v>
      </c>
      <c r="D520" s="18" t="s">
        <v>34</v>
      </c>
      <c r="E520" s="21" t="s">
        <v>315</v>
      </c>
      <c r="F520" s="18" t="s">
        <v>142</v>
      </c>
      <c r="G520" s="19" t="n">
        <v>8014.3</v>
      </c>
    </row>
    <row r="521" customFormat="false" ht="30" hidden="false" customHeight="false" outlineLevel="0" collapsed="false">
      <c r="A521" s="22" t="s">
        <v>441</v>
      </c>
      <c r="B521" s="18" t="s">
        <v>701</v>
      </c>
      <c r="C521" s="18" t="s">
        <v>264</v>
      </c>
      <c r="D521" s="18" t="s">
        <v>264</v>
      </c>
      <c r="E521" s="18"/>
      <c r="F521" s="18"/>
      <c r="G521" s="19" t="n">
        <f aca="false">G532+G540+G522+G546</f>
        <v>51558</v>
      </c>
    </row>
    <row r="522" customFormat="false" ht="46.8" hidden="false" customHeight="false" outlineLevel="0" collapsed="false">
      <c r="A522" s="63" t="s">
        <v>131</v>
      </c>
      <c r="B522" s="18" t="s">
        <v>701</v>
      </c>
      <c r="C522" s="18" t="s">
        <v>264</v>
      </c>
      <c r="D522" s="18" t="s">
        <v>264</v>
      </c>
      <c r="E522" s="64" t="s">
        <v>132</v>
      </c>
      <c r="F522" s="18"/>
      <c r="G522" s="19" t="n">
        <f aca="false">G523</f>
        <v>9034.7</v>
      </c>
    </row>
    <row r="523" customFormat="false" ht="30" hidden="false" customHeight="false" outlineLevel="0" collapsed="false">
      <c r="A523" s="20" t="s">
        <v>133</v>
      </c>
      <c r="B523" s="18" t="s">
        <v>701</v>
      </c>
      <c r="C523" s="18" t="s">
        <v>264</v>
      </c>
      <c r="D523" s="18" t="s">
        <v>264</v>
      </c>
      <c r="E523" s="21" t="s">
        <v>134</v>
      </c>
      <c r="F523" s="18"/>
      <c r="G523" s="19" t="n">
        <f aca="false">G524</f>
        <v>9034.7</v>
      </c>
    </row>
    <row r="524" customFormat="false" ht="30" hidden="false" customHeight="false" outlineLevel="0" collapsed="false">
      <c r="A524" s="24" t="s">
        <v>413</v>
      </c>
      <c r="B524" s="18" t="s">
        <v>701</v>
      </c>
      <c r="C524" s="18" t="s">
        <v>264</v>
      </c>
      <c r="D524" s="18" t="s">
        <v>264</v>
      </c>
      <c r="E524" s="21" t="s">
        <v>414</v>
      </c>
      <c r="F524" s="18"/>
      <c r="G524" s="19" t="n">
        <f aca="false">G525</f>
        <v>9034.7</v>
      </c>
    </row>
    <row r="525" customFormat="false" ht="45" hidden="false" customHeight="false" outlineLevel="0" collapsed="false">
      <c r="A525" s="24" t="s">
        <v>442</v>
      </c>
      <c r="B525" s="18" t="s">
        <v>701</v>
      </c>
      <c r="C525" s="18" t="s">
        <v>264</v>
      </c>
      <c r="D525" s="18" t="s">
        <v>264</v>
      </c>
      <c r="E525" s="44" t="s">
        <v>443</v>
      </c>
      <c r="F525" s="25"/>
      <c r="G525" s="19" t="n">
        <f aca="false">G526+G528+G530</f>
        <v>9034.7</v>
      </c>
    </row>
    <row r="526" customFormat="false" ht="75" hidden="false" customHeight="false" outlineLevel="0" collapsed="false">
      <c r="A526" s="26" t="s">
        <v>29</v>
      </c>
      <c r="B526" s="18" t="s">
        <v>701</v>
      </c>
      <c r="C526" s="18" t="s">
        <v>264</v>
      </c>
      <c r="D526" s="18" t="s">
        <v>264</v>
      </c>
      <c r="E526" s="44" t="s">
        <v>443</v>
      </c>
      <c r="F526" s="18" t="s">
        <v>30</v>
      </c>
      <c r="G526" s="19" t="n">
        <f aca="false">G527</f>
        <v>8664.7</v>
      </c>
    </row>
    <row r="527" customFormat="false" ht="30" hidden="false" customHeight="false" outlineLevel="0" collapsed="false">
      <c r="A527" s="26" t="s">
        <v>123</v>
      </c>
      <c r="B527" s="18" t="s">
        <v>701</v>
      </c>
      <c r="C527" s="18" t="s">
        <v>264</v>
      </c>
      <c r="D527" s="18" t="s">
        <v>264</v>
      </c>
      <c r="E527" s="44" t="s">
        <v>443</v>
      </c>
      <c r="F527" s="18" t="s">
        <v>124</v>
      </c>
      <c r="G527" s="19" t="n">
        <f aca="false">8057.9+606.8</f>
        <v>8664.7</v>
      </c>
    </row>
    <row r="528" customFormat="false" ht="30" hidden="false" customHeight="false" outlineLevel="0" collapsed="false">
      <c r="A528" s="22" t="s">
        <v>43</v>
      </c>
      <c r="B528" s="18" t="s">
        <v>701</v>
      </c>
      <c r="C528" s="18" t="s">
        <v>264</v>
      </c>
      <c r="D528" s="18" t="s">
        <v>264</v>
      </c>
      <c r="E528" s="44" t="s">
        <v>443</v>
      </c>
      <c r="F528" s="18" t="s">
        <v>44</v>
      </c>
      <c r="G528" s="19" t="n">
        <f aca="false">G529</f>
        <v>369.6</v>
      </c>
    </row>
    <row r="529" customFormat="false" ht="45" hidden="false" customHeight="false" outlineLevel="0" collapsed="false">
      <c r="A529" s="22" t="s">
        <v>45</v>
      </c>
      <c r="B529" s="18" t="s">
        <v>701</v>
      </c>
      <c r="C529" s="18" t="s">
        <v>264</v>
      </c>
      <c r="D529" s="18" t="s">
        <v>264</v>
      </c>
      <c r="E529" s="44" t="s">
        <v>443</v>
      </c>
      <c r="F529" s="18" t="s">
        <v>46</v>
      </c>
      <c r="G529" s="19" t="n">
        <f aca="false">449.6+30-110</f>
        <v>369.6</v>
      </c>
    </row>
    <row r="530" customFormat="false" ht="15" hidden="false" customHeight="false" outlineLevel="0" collapsed="false">
      <c r="A530" s="22" t="s">
        <v>67</v>
      </c>
      <c r="B530" s="18" t="s">
        <v>701</v>
      </c>
      <c r="C530" s="18" t="s">
        <v>264</v>
      </c>
      <c r="D530" s="18" t="s">
        <v>264</v>
      </c>
      <c r="E530" s="44" t="s">
        <v>443</v>
      </c>
      <c r="F530" s="18" t="s">
        <v>68</v>
      </c>
      <c r="G530" s="19" t="n">
        <f aca="false">G531</f>
        <v>0.4</v>
      </c>
    </row>
    <row r="531" customFormat="false" ht="15" hidden="false" customHeight="false" outlineLevel="0" collapsed="false">
      <c r="A531" s="26" t="s">
        <v>69</v>
      </c>
      <c r="B531" s="18" t="s">
        <v>701</v>
      </c>
      <c r="C531" s="18" t="s">
        <v>264</v>
      </c>
      <c r="D531" s="18" t="s">
        <v>264</v>
      </c>
      <c r="E531" s="44" t="s">
        <v>443</v>
      </c>
      <c r="F531" s="18" t="s">
        <v>70</v>
      </c>
      <c r="G531" s="19" t="n">
        <v>0.4</v>
      </c>
    </row>
    <row r="532" customFormat="false" ht="30" hidden="false" customHeight="false" outlineLevel="0" collapsed="false">
      <c r="A532" s="20" t="s">
        <v>388</v>
      </c>
      <c r="B532" s="18" t="s">
        <v>701</v>
      </c>
      <c r="C532" s="18" t="s">
        <v>264</v>
      </c>
      <c r="D532" s="18" t="s">
        <v>264</v>
      </c>
      <c r="E532" s="21" t="s">
        <v>389</v>
      </c>
      <c r="F532" s="18"/>
      <c r="G532" s="19" t="n">
        <f aca="false">G533</f>
        <v>632</v>
      </c>
    </row>
    <row r="533" customFormat="false" ht="15" hidden="false" customHeight="false" outlineLevel="0" collapsed="false">
      <c r="A533" s="20" t="s">
        <v>143</v>
      </c>
      <c r="B533" s="18" t="s">
        <v>701</v>
      </c>
      <c r="C533" s="18" t="s">
        <v>264</v>
      </c>
      <c r="D533" s="18" t="s">
        <v>264</v>
      </c>
      <c r="E533" s="21" t="s">
        <v>444</v>
      </c>
      <c r="F533" s="18"/>
      <c r="G533" s="19" t="n">
        <f aca="false">G534</f>
        <v>632</v>
      </c>
    </row>
    <row r="534" customFormat="false" ht="45" hidden="false" customHeight="false" outlineLevel="0" collapsed="false">
      <c r="A534" s="24" t="s">
        <v>445</v>
      </c>
      <c r="B534" s="18" t="s">
        <v>701</v>
      </c>
      <c r="C534" s="18" t="s">
        <v>264</v>
      </c>
      <c r="D534" s="18" t="s">
        <v>264</v>
      </c>
      <c r="E534" s="21" t="s">
        <v>446</v>
      </c>
      <c r="F534" s="18"/>
      <c r="G534" s="19" t="n">
        <f aca="false">G535</f>
        <v>632</v>
      </c>
    </row>
    <row r="535" customFormat="false" ht="60" hidden="false" customHeight="false" outlineLevel="0" collapsed="false">
      <c r="A535" s="24" t="s">
        <v>447</v>
      </c>
      <c r="B535" s="18" t="s">
        <v>701</v>
      </c>
      <c r="C535" s="18" t="s">
        <v>264</v>
      </c>
      <c r="D535" s="18" t="s">
        <v>264</v>
      </c>
      <c r="E535" s="21" t="s">
        <v>448</v>
      </c>
      <c r="F535" s="18"/>
      <c r="G535" s="19" t="n">
        <f aca="false">G536+G538</f>
        <v>632</v>
      </c>
    </row>
    <row r="536" customFormat="false" ht="75" hidden="false" customHeight="false" outlineLevel="0" collapsed="false">
      <c r="A536" s="22" t="s">
        <v>29</v>
      </c>
      <c r="B536" s="18" t="s">
        <v>701</v>
      </c>
      <c r="C536" s="18" t="s">
        <v>264</v>
      </c>
      <c r="D536" s="18" t="s">
        <v>264</v>
      </c>
      <c r="E536" s="21" t="s">
        <v>448</v>
      </c>
      <c r="F536" s="18" t="s">
        <v>30</v>
      </c>
      <c r="G536" s="19" t="n">
        <f aca="false">G537</f>
        <v>582.1</v>
      </c>
    </row>
    <row r="537" customFormat="false" ht="30" hidden="false" customHeight="false" outlineLevel="0" collapsed="false">
      <c r="A537" s="22" t="s">
        <v>31</v>
      </c>
      <c r="B537" s="18" t="s">
        <v>701</v>
      </c>
      <c r="C537" s="18" t="s">
        <v>264</v>
      </c>
      <c r="D537" s="18" t="s">
        <v>264</v>
      </c>
      <c r="E537" s="21" t="s">
        <v>448</v>
      </c>
      <c r="F537" s="18" t="s">
        <v>32</v>
      </c>
      <c r="G537" s="19" t="n">
        <v>582.1</v>
      </c>
    </row>
    <row r="538" customFormat="false" ht="30" hidden="false" customHeight="false" outlineLevel="0" collapsed="false">
      <c r="A538" s="22" t="s">
        <v>43</v>
      </c>
      <c r="B538" s="18" t="s">
        <v>701</v>
      </c>
      <c r="C538" s="18" t="s">
        <v>264</v>
      </c>
      <c r="D538" s="18" t="s">
        <v>264</v>
      </c>
      <c r="E538" s="21" t="s">
        <v>448</v>
      </c>
      <c r="F538" s="18" t="s">
        <v>44</v>
      </c>
      <c r="G538" s="19" t="n">
        <f aca="false">G539</f>
        <v>49.9</v>
      </c>
    </row>
    <row r="539" customFormat="false" ht="45" hidden="false" customHeight="false" outlineLevel="0" collapsed="false">
      <c r="A539" s="22" t="s">
        <v>45</v>
      </c>
      <c r="B539" s="18" t="s">
        <v>701</v>
      </c>
      <c r="C539" s="18" t="s">
        <v>264</v>
      </c>
      <c r="D539" s="18" t="s">
        <v>264</v>
      </c>
      <c r="E539" s="21" t="s">
        <v>448</v>
      </c>
      <c r="F539" s="18" t="s">
        <v>46</v>
      </c>
      <c r="G539" s="19" t="n">
        <v>49.9</v>
      </c>
    </row>
    <row r="540" customFormat="false" ht="30" hidden="false" customHeight="false" outlineLevel="0" collapsed="false">
      <c r="A540" s="20" t="s">
        <v>300</v>
      </c>
      <c r="B540" s="18" t="s">
        <v>701</v>
      </c>
      <c r="C540" s="18" t="s">
        <v>264</v>
      </c>
      <c r="D540" s="18" t="s">
        <v>264</v>
      </c>
      <c r="E540" s="21" t="s">
        <v>301</v>
      </c>
      <c r="F540" s="18"/>
      <c r="G540" s="19" t="n">
        <f aca="false">G541</f>
        <v>40378.8</v>
      </c>
    </row>
    <row r="541" customFormat="false" ht="15" hidden="false" customHeight="false" outlineLevel="0" collapsed="false">
      <c r="A541" s="20" t="s">
        <v>308</v>
      </c>
      <c r="B541" s="18" t="s">
        <v>701</v>
      </c>
      <c r="C541" s="18" t="s">
        <v>264</v>
      </c>
      <c r="D541" s="18" t="s">
        <v>264</v>
      </c>
      <c r="E541" s="21" t="s">
        <v>309</v>
      </c>
      <c r="F541" s="18"/>
      <c r="G541" s="19" t="n">
        <f aca="false">G542</f>
        <v>40378.8</v>
      </c>
    </row>
    <row r="542" customFormat="false" ht="45" hidden="false" customHeight="false" outlineLevel="0" collapsed="false">
      <c r="A542" s="24" t="s">
        <v>310</v>
      </c>
      <c r="B542" s="18" t="s">
        <v>701</v>
      </c>
      <c r="C542" s="18" t="s">
        <v>264</v>
      </c>
      <c r="D542" s="18" t="s">
        <v>264</v>
      </c>
      <c r="E542" s="21" t="s">
        <v>311</v>
      </c>
      <c r="F542" s="18"/>
      <c r="G542" s="19" t="n">
        <f aca="false">G543</f>
        <v>40378.8</v>
      </c>
    </row>
    <row r="543" customFormat="false" ht="45" hidden="false" customHeight="false" outlineLevel="0" collapsed="false">
      <c r="A543" s="24" t="s">
        <v>449</v>
      </c>
      <c r="B543" s="18" t="s">
        <v>701</v>
      </c>
      <c r="C543" s="18" t="s">
        <v>264</v>
      </c>
      <c r="D543" s="18" t="s">
        <v>264</v>
      </c>
      <c r="E543" s="21" t="s">
        <v>450</v>
      </c>
      <c r="F543" s="25"/>
      <c r="G543" s="19" t="n">
        <f aca="false">G544</f>
        <v>40378.8</v>
      </c>
    </row>
    <row r="544" customFormat="false" ht="45" hidden="false" customHeight="false" outlineLevel="0" collapsed="false">
      <c r="A544" s="22" t="s">
        <v>139</v>
      </c>
      <c r="B544" s="18" t="s">
        <v>701</v>
      </c>
      <c r="C544" s="18" t="s">
        <v>264</v>
      </c>
      <c r="D544" s="18" t="s">
        <v>264</v>
      </c>
      <c r="E544" s="21" t="s">
        <v>450</v>
      </c>
      <c r="F544" s="18" t="s">
        <v>140</v>
      </c>
      <c r="G544" s="19" t="n">
        <f aca="false">G545</f>
        <v>40378.8</v>
      </c>
    </row>
    <row r="545" customFormat="false" ht="15" hidden="false" customHeight="false" outlineLevel="0" collapsed="false">
      <c r="A545" s="22" t="s">
        <v>141</v>
      </c>
      <c r="B545" s="18" t="s">
        <v>701</v>
      </c>
      <c r="C545" s="18" t="s">
        <v>264</v>
      </c>
      <c r="D545" s="18" t="s">
        <v>264</v>
      </c>
      <c r="E545" s="21" t="s">
        <v>450</v>
      </c>
      <c r="F545" s="18" t="s">
        <v>142</v>
      </c>
      <c r="G545" s="19" t="n">
        <f aca="false">37378.8+3000</f>
        <v>40378.8</v>
      </c>
    </row>
    <row r="546" customFormat="false" ht="15" hidden="false" customHeight="false" outlineLevel="0" collapsed="false">
      <c r="A546" s="20" t="s">
        <v>83</v>
      </c>
      <c r="B546" s="18" t="s">
        <v>701</v>
      </c>
      <c r="C546" s="18" t="s">
        <v>264</v>
      </c>
      <c r="D546" s="18" t="s">
        <v>264</v>
      </c>
      <c r="E546" s="21" t="s">
        <v>84</v>
      </c>
      <c r="F546" s="18"/>
      <c r="G546" s="19" t="n">
        <f aca="false">G547</f>
        <v>1512.5</v>
      </c>
    </row>
    <row r="547" customFormat="false" ht="15" hidden="false" customHeight="false" outlineLevel="0" collapsed="false">
      <c r="A547" s="20" t="s">
        <v>85</v>
      </c>
      <c r="B547" s="18" t="s">
        <v>701</v>
      </c>
      <c r="C547" s="18" t="s">
        <v>264</v>
      </c>
      <c r="D547" s="18" t="s">
        <v>264</v>
      </c>
      <c r="E547" s="21" t="s">
        <v>86</v>
      </c>
      <c r="F547" s="18"/>
      <c r="G547" s="19" t="n">
        <f aca="false">G550+G548</f>
        <v>1512.5</v>
      </c>
    </row>
    <row r="548" customFormat="false" ht="30" hidden="false" customHeight="false" outlineLevel="0" collapsed="false">
      <c r="A548" s="22" t="s">
        <v>43</v>
      </c>
      <c r="B548" s="18" t="s">
        <v>701</v>
      </c>
      <c r="C548" s="18" t="s">
        <v>264</v>
      </c>
      <c r="D548" s="18" t="s">
        <v>264</v>
      </c>
      <c r="E548" s="21" t="s">
        <v>86</v>
      </c>
      <c r="F548" s="18" t="s">
        <v>44</v>
      </c>
      <c r="G548" s="19" t="n">
        <f aca="false">G549</f>
        <v>6.4</v>
      </c>
    </row>
    <row r="549" customFormat="false" ht="45" hidden="false" customHeight="false" outlineLevel="0" collapsed="false">
      <c r="A549" s="22" t="s">
        <v>45</v>
      </c>
      <c r="B549" s="18" t="s">
        <v>701</v>
      </c>
      <c r="C549" s="18" t="s">
        <v>264</v>
      </c>
      <c r="D549" s="18" t="s">
        <v>264</v>
      </c>
      <c r="E549" s="21" t="s">
        <v>86</v>
      </c>
      <c r="F549" s="18" t="s">
        <v>46</v>
      </c>
      <c r="G549" s="19" t="n">
        <v>6.4</v>
      </c>
    </row>
    <row r="550" customFormat="false" ht="45" hidden="false" customHeight="false" outlineLevel="0" collapsed="false">
      <c r="A550" s="22" t="s">
        <v>139</v>
      </c>
      <c r="B550" s="18" t="s">
        <v>701</v>
      </c>
      <c r="C550" s="18" t="s">
        <v>264</v>
      </c>
      <c r="D550" s="18" t="s">
        <v>264</v>
      </c>
      <c r="E550" s="21" t="s">
        <v>86</v>
      </c>
      <c r="F550" s="18" t="s">
        <v>140</v>
      </c>
      <c r="G550" s="19" t="n">
        <f aca="false">G551</f>
        <v>1506.1</v>
      </c>
    </row>
    <row r="551" customFormat="false" ht="15" hidden="false" customHeight="false" outlineLevel="0" collapsed="false">
      <c r="A551" s="22" t="s">
        <v>141</v>
      </c>
      <c r="B551" s="18" t="s">
        <v>701</v>
      </c>
      <c r="C551" s="18" t="s">
        <v>264</v>
      </c>
      <c r="D551" s="18" t="s">
        <v>264</v>
      </c>
      <c r="E551" s="21" t="s">
        <v>86</v>
      </c>
      <c r="F551" s="18" t="s">
        <v>142</v>
      </c>
      <c r="G551" s="19" t="n">
        <v>1506.1</v>
      </c>
    </row>
    <row r="552" customFormat="false" ht="15" hidden="false" customHeight="false" outlineLevel="0" collapsed="false">
      <c r="A552" s="17" t="s">
        <v>451</v>
      </c>
      <c r="B552" s="18" t="s">
        <v>701</v>
      </c>
      <c r="C552" s="18" t="s">
        <v>88</v>
      </c>
      <c r="D552" s="18"/>
      <c r="E552" s="18"/>
      <c r="F552" s="18"/>
      <c r="G552" s="19" t="n">
        <f aca="false">G553</f>
        <v>5298.5</v>
      </c>
    </row>
    <row r="553" customFormat="false" ht="30" hidden="false" customHeight="false" outlineLevel="0" collapsed="false">
      <c r="A553" s="17" t="s">
        <v>452</v>
      </c>
      <c r="B553" s="18" t="s">
        <v>701</v>
      </c>
      <c r="C553" s="18" t="s">
        <v>88</v>
      </c>
      <c r="D553" s="18" t="s">
        <v>34</v>
      </c>
      <c r="E553" s="18"/>
      <c r="F553" s="18"/>
      <c r="G553" s="19" t="n">
        <f aca="false">G554+G575</f>
        <v>5298.5</v>
      </c>
    </row>
    <row r="554" customFormat="false" ht="30" hidden="false" customHeight="false" outlineLevel="0" collapsed="false">
      <c r="A554" s="20" t="s">
        <v>453</v>
      </c>
      <c r="B554" s="18" t="s">
        <v>701</v>
      </c>
      <c r="C554" s="18" t="s">
        <v>88</v>
      </c>
      <c r="D554" s="18" t="s">
        <v>34</v>
      </c>
      <c r="E554" s="21" t="s">
        <v>454</v>
      </c>
      <c r="F554" s="18"/>
      <c r="G554" s="19" t="n">
        <f aca="false">G555+G562+G567</f>
        <v>1663</v>
      </c>
    </row>
    <row r="555" customFormat="false" ht="15" hidden="false" customHeight="false" outlineLevel="0" collapsed="false">
      <c r="A555" s="20" t="s">
        <v>455</v>
      </c>
      <c r="B555" s="18" t="s">
        <v>701</v>
      </c>
      <c r="C555" s="18" t="s">
        <v>88</v>
      </c>
      <c r="D555" s="18" t="s">
        <v>34</v>
      </c>
      <c r="E555" s="21" t="s">
        <v>456</v>
      </c>
      <c r="F555" s="18"/>
      <c r="G555" s="19" t="n">
        <f aca="false">G556</f>
        <v>480</v>
      </c>
    </row>
    <row r="556" customFormat="false" ht="60" hidden="false" customHeight="false" outlineLevel="0" collapsed="false">
      <c r="A556" s="24" t="s">
        <v>457</v>
      </c>
      <c r="B556" s="18" t="s">
        <v>701</v>
      </c>
      <c r="C556" s="18" t="s">
        <v>88</v>
      </c>
      <c r="D556" s="18" t="s">
        <v>34</v>
      </c>
      <c r="E556" s="21" t="s">
        <v>458</v>
      </c>
      <c r="F556" s="18"/>
      <c r="G556" s="19" t="n">
        <f aca="false">G557</f>
        <v>480</v>
      </c>
    </row>
    <row r="557" customFormat="false" ht="30" hidden="false" customHeight="false" outlineLevel="0" collapsed="false">
      <c r="A557" s="28" t="s">
        <v>459</v>
      </c>
      <c r="B557" s="18" t="s">
        <v>701</v>
      </c>
      <c r="C557" s="18" t="s">
        <v>88</v>
      </c>
      <c r="D557" s="18" t="s">
        <v>34</v>
      </c>
      <c r="E557" s="21" t="s">
        <v>460</v>
      </c>
      <c r="F557" s="18"/>
      <c r="G557" s="19" t="n">
        <f aca="false">G558+G560</f>
        <v>480</v>
      </c>
    </row>
    <row r="558" customFormat="false" ht="30" hidden="false" customHeight="false" outlineLevel="0" collapsed="false">
      <c r="A558" s="22" t="s">
        <v>43</v>
      </c>
      <c r="B558" s="18" t="s">
        <v>701</v>
      </c>
      <c r="C558" s="18" t="s">
        <v>88</v>
      </c>
      <c r="D558" s="18" t="s">
        <v>34</v>
      </c>
      <c r="E558" s="21" t="s">
        <v>460</v>
      </c>
      <c r="F558" s="18" t="s">
        <v>44</v>
      </c>
      <c r="G558" s="19" t="n">
        <f aca="false">G559</f>
        <v>433</v>
      </c>
    </row>
    <row r="559" customFormat="false" ht="45" hidden="false" customHeight="false" outlineLevel="0" collapsed="false">
      <c r="A559" s="22" t="s">
        <v>45</v>
      </c>
      <c r="B559" s="18" t="s">
        <v>701</v>
      </c>
      <c r="C559" s="18" t="s">
        <v>88</v>
      </c>
      <c r="D559" s="18" t="s">
        <v>34</v>
      </c>
      <c r="E559" s="21" t="s">
        <v>460</v>
      </c>
      <c r="F559" s="18" t="s">
        <v>46</v>
      </c>
      <c r="G559" s="19" t="n">
        <f aca="false">200+100+50+130-47</f>
        <v>433</v>
      </c>
    </row>
    <row r="560" customFormat="false" ht="45" hidden="false" customHeight="false" outlineLevel="0" collapsed="false">
      <c r="A560" s="22" t="s">
        <v>139</v>
      </c>
      <c r="B560" s="18" t="s">
        <v>701</v>
      </c>
      <c r="C560" s="18" t="s">
        <v>88</v>
      </c>
      <c r="D560" s="18" t="s">
        <v>34</v>
      </c>
      <c r="E560" s="21" t="s">
        <v>460</v>
      </c>
      <c r="F560" s="18" t="s">
        <v>140</v>
      </c>
      <c r="G560" s="19" t="n">
        <f aca="false">G561</f>
        <v>47</v>
      </c>
    </row>
    <row r="561" customFormat="false" ht="15" hidden="false" customHeight="false" outlineLevel="0" collapsed="false">
      <c r="A561" s="22" t="s">
        <v>141</v>
      </c>
      <c r="B561" s="18" t="s">
        <v>701</v>
      </c>
      <c r="C561" s="18" t="s">
        <v>88</v>
      </c>
      <c r="D561" s="18" t="s">
        <v>34</v>
      </c>
      <c r="E561" s="21" t="s">
        <v>460</v>
      </c>
      <c r="F561" s="18" t="s">
        <v>142</v>
      </c>
      <c r="G561" s="19" t="n">
        <f aca="false">2000-2000+47</f>
        <v>47</v>
      </c>
    </row>
    <row r="562" customFormat="false" ht="15" hidden="false" customHeight="false" outlineLevel="0" collapsed="false">
      <c r="A562" s="20" t="s">
        <v>461</v>
      </c>
      <c r="B562" s="18" t="s">
        <v>701</v>
      </c>
      <c r="C562" s="18" t="s">
        <v>88</v>
      </c>
      <c r="D562" s="18" t="s">
        <v>34</v>
      </c>
      <c r="E562" s="21" t="s">
        <v>462</v>
      </c>
      <c r="F562" s="18"/>
      <c r="G562" s="19" t="n">
        <f aca="false">G563</f>
        <v>633</v>
      </c>
    </row>
    <row r="563" customFormat="false" ht="45" hidden="false" customHeight="false" outlineLevel="0" collapsed="false">
      <c r="A563" s="24" t="s">
        <v>463</v>
      </c>
      <c r="B563" s="18" t="s">
        <v>701</v>
      </c>
      <c r="C563" s="18" t="s">
        <v>88</v>
      </c>
      <c r="D563" s="18" t="s">
        <v>34</v>
      </c>
      <c r="E563" s="21" t="s">
        <v>464</v>
      </c>
      <c r="F563" s="18"/>
      <c r="G563" s="19" t="n">
        <f aca="false">G564</f>
        <v>633</v>
      </c>
    </row>
    <row r="564" customFormat="false" ht="45" hidden="false" customHeight="false" outlineLevel="0" collapsed="false">
      <c r="A564" s="24" t="s">
        <v>465</v>
      </c>
      <c r="B564" s="18" t="s">
        <v>701</v>
      </c>
      <c r="C564" s="18" t="s">
        <v>88</v>
      </c>
      <c r="D564" s="18" t="s">
        <v>34</v>
      </c>
      <c r="E564" s="21" t="s">
        <v>466</v>
      </c>
      <c r="F564" s="18"/>
      <c r="G564" s="19" t="n">
        <f aca="false">G565</f>
        <v>633</v>
      </c>
    </row>
    <row r="565" customFormat="false" ht="30" hidden="false" customHeight="false" outlineLevel="0" collapsed="false">
      <c r="A565" s="22" t="s">
        <v>43</v>
      </c>
      <c r="B565" s="18" t="s">
        <v>701</v>
      </c>
      <c r="C565" s="18" t="s">
        <v>88</v>
      </c>
      <c r="D565" s="18" t="s">
        <v>34</v>
      </c>
      <c r="E565" s="21" t="s">
        <v>466</v>
      </c>
      <c r="F565" s="18" t="s">
        <v>44</v>
      </c>
      <c r="G565" s="19" t="n">
        <f aca="false">G566</f>
        <v>633</v>
      </c>
    </row>
    <row r="566" customFormat="false" ht="45" hidden="false" customHeight="false" outlineLevel="0" collapsed="false">
      <c r="A566" s="22" t="s">
        <v>45</v>
      </c>
      <c r="B566" s="18" t="s">
        <v>701</v>
      </c>
      <c r="C566" s="18" t="s">
        <v>88</v>
      </c>
      <c r="D566" s="18" t="s">
        <v>34</v>
      </c>
      <c r="E566" s="21" t="s">
        <v>466</v>
      </c>
      <c r="F566" s="18" t="s">
        <v>46</v>
      </c>
      <c r="G566" s="19" t="n">
        <f aca="false">500+500-367</f>
        <v>633</v>
      </c>
    </row>
    <row r="567" customFormat="false" ht="45" hidden="false" customHeight="false" outlineLevel="0" collapsed="false">
      <c r="A567" s="20" t="s">
        <v>467</v>
      </c>
      <c r="B567" s="18" t="s">
        <v>701</v>
      </c>
      <c r="C567" s="18" t="s">
        <v>88</v>
      </c>
      <c r="D567" s="18" t="s">
        <v>34</v>
      </c>
      <c r="E567" s="21" t="s">
        <v>468</v>
      </c>
      <c r="F567" s="18"/>
      <c r="G567" s="19" t="n">
        <f aca="false">G568</f>
        <v>550</v>
      </c>
    </row>
    <row r="568" customFormat="false" ht="15" hidden="false" customHeight="false" outlineLevel="0" collapsed="false">
      <c r="A568" s="24" t="s">
        <v>469</v>
      </c>
      <c r="B568" s="18" t="s">
        <v>701</v>
      </c>
      <c r="C568" s="18" t="s">
        <v>88</v>
      </c>
      <c r="D568" s="18" t="s">
        <v>34</v>
      </c>
      <c r="E568" s="21" t="s">
        <v>470</v>
      </c>
      <c r="F568" s="18"/>
      <c r="G568" s="19" t="n">
        <f aca="false">G572+G569</f>
        <v>550</v>
      </c>
    </row>
    <row r="569" customFormat="false" ht="60" hidden="false" customHeight="false" outlineLevel="0" collapsed="false">
      <c r="A569" s="24" t="s">
        <v>471</v>
      </c>
      <c r="B569" s="18" t="s">
        <v>701</v>
      </c>
      <c r="C569" s="18" t="s">
        <v>88</v>
      </c>
      <c r="D569" s="18" t="s">
        <v>34</v>
      </c>
      <c r="E569" s="21" t="s">
        <v>472</v>
      </c>
      <c r="F569" s="25"/>
      <c r="G569" s="40" t="n">
        <f aca="false">G570</f>
        <v>500</v>
      </c>
    </row>
    <row r="570" customFormat="false" ht="45" hidden="false" customHeight="false" outlineLevel="0" collapsed="false">
      <c r="A570" s="22" t="s">
        <v>139</v>
      </c>
      <c r="B570" s="18" t="s">
        <v>701</v>
      </c>
      <c r="C570" s="18" t="s">
        <v>88</v>
      </c>
      <c r="D570" s="18" t="s">
        <v>34</v>
      </c>
      <c r="E570" s="21" t="s">
        <v>472</v>
      </c>
      <c r="F570" s="25" t="n">
        <v>600</v>
      </c>
      <c r="G570" s="40" t="n">
        <f aca="false">G571</f>
        <v>500</v>
      </c>
    </row>
    <row r="571" customFormat="false" ht="15" hidden="false" customHeight="false" outlineLevel="0" collapsed="false">
      <c r="A571" s="22" t="s">
        <v>141</v>
      </c>
      <c r="B571" s="18" t="s">
        <v>701</v>
      </c>
      <c r="C571" s="18" t="s">
        <v>88</v>
      </c>
      <c r="D571" s="18" t="s">
        <v>34</v>
      </c>
      <c r="E571" s="21" t="s">
        <v>472</v>
      </c>
      <c r="F571" s="25" t="n">
        <v>610</v>
      </c>
      <c r="G571" s="40" t="n">
        <v>500</v>
      </c>
    </row>
    <row r="572" customFormat="false" ht="60" hidden="false" customHeight="false" outlineLevel="0" collapsed="false">
      <c r="A572" s="24" t="s">
        <v>473</v>
      </c>
      <c r="B572" s="18" t="s">
        <v>701</v>
      </c>
      <c r="C572" s="18" t="s">
        <v>88</v>
      </c>
      <c r="D572" s="18" t="s">
        <v>34</v>
      </c>
      <c r="E572" s="21" t="s">
        <v>474</v>
      </c>
      <c r="F572" s="18"/>
      <c r="G572" s="19" t="n">
        <f aca="false">G573</f>
        <v>50</v>
      </c>
    </row>
    <row r="573" customFormat="false" ht="30" hidden="false" customHeight="false" outlineLevel="0" collapsed="false">
      <c r="A573" s="22" t="s">
        <v>43</v>
      </c>
      <c r="B573" s="18" t="s">
        <v>701</v>
      </c>
      <c r="C573" s="18" t="s">
        <v>88</v>
      </c>
      <c r="D573" s="18" t="s">
        <v>34</v>
      </c>
      <c r="E573" s="21" t="s">
        <v>474</v>
      </c>
      <c r="F573" s="18" t="s">
        <v>44</v>
      </c>
      <c r="G573" s="19" t="n">
        <f aca="false">G574</f>
        <v>50</v>
      </c>
    </row>
    <row r="574" customFormat="false" ht="45" hidden="false" customHeight="false" outlineLevel="0" collapsed="false">
      <c r="A574" s="22" t="s">
        <v>45</v>
      </c>
      <c r="B574" s="18" t="s">
        <v>701</v>
      </c>
      <c r="C574" s="18" t="s">
        <v>88</v>
      </c>
      <c r="D574" s="18" t="s">
        <v>34</v>
      </c>
      <c r="E574" s="21" t="s">
        <v>474</v>
      </c>
      <c r="F574" s="18" t="s">
        <v>46</v>
      </c>
      <c r="G574" s="19" t="n">
        <v>50</v>
      </c>
    </row>
    <row r="575" customFormat="false" ht="15" hidden="false" customHeight="false" outlineLevel="0" collapsed="false">
      <c r="A575" s="20" t="s">
        <v>83</v>
      </c>
      <c r="B575" s="18" t="s">
        <v>701</v>
      </c>
      <c r="C575" s="18" t="s">
        <v>88</v>
      </c>
      <c r="D575" s="18" t="s">
        <v>34</v>
      </c>
      <c r="E575" s="21" t="s">
        <v>84</v>
      </c>
      <c r="F575" s="18"/>
      <c r="G575" s="19" t="n">
        <f aca="false">G576+G579</f>
        <v>3635.5</v>
      </c>
    </row>
    <row r="576" customFormat="false" ht="15" hidden="false" customHeight="false" outlineLevel="0" collapsed="false">
      <c r="A576" s="20" t="s">
        <v>85</v>
      </c>
      <c r="B576" s="18" t="s">
        <v>701</v>
      </c>
      <c r="C576" s="18" t="s">
        <v>88</v>
      </c>
      <c r="D576" s="18" t="s">
        <v>34</v>
      </c>
      <c r="E576" s="21" t="s">
        <v>86</v>
      </c>
      <c r="F576" s="18"/>
      <c r="G576" s="19" t="n">
        <f aca="false">G577</f>
        <v>35.5</v>
      </c>
    </row>
    <row r="577" customFormat="false" ht="45" hidden="false" customHeight="false" outlineLevel="0" collapsed="false">
      <c r="A577" s="22" t="s">
        <v>139</v>
      </c>
      <c r="B577" s="18" t="s">
        <v>701</v>
      </c>
      <c r="C577" s="18" t="s">
        <v>88</v>
      </c>
      <c r="D577" s="18" t="s">
        <v>34</v>
      </c>
      <c r="E577" s="21" t="s">
        <v>86</v>
      </c>
      <c r="F577" s="18" t="s">
        <v>140</v>
      </c>
      <c r="G577" s="19" t="n">
        <f aca="false">G578</f>
        <v>35.5</v>
      </c>
    </row>
    <row r="578" customFormat="false" ht="15" hidden="false" customHeight="false" outlineLevel="0" collapsed="false">
      <c r="A578" s="22" t="s">
        <v>141</v>
      </c>
      <c r="B578" s="18" t="s">
        <v>701</v>
      </c>
      <c r="C578" s="18" t="s">
        <v>88</v>
      </c>
      <c r="D578" s="18" t="s">
        <v>34</v>
      </c>
      <c r="E578" s="21" t="s">
        <v>86</v>
      </c>
      <c r="F578" s="18" t="s">
        <v>142</v>
      </c>
      <c r="G578" s="19" t="n">
        <v>35.5</v>
      </c>
    </row>
    <row r="579" customFormat="false" ht="30" hidden="false" customHeight="false" outlineLevel="0" collapsed="false">
      <c r="A579" s="22" t="s">
        <v>314</v>
      </c>
      <c r="B579" s="18" t="s">
        <v>701</v>
      </c>
      <c r="C579" s="18" t="s">
        <v>88</v>
      </c>
      <c r="D579" s="18" t="s">
        <v>34</v>
      </c>
      <c r="E579" s="21" t="s">
        <v>315</v>
      </c>
      <c r="F579" s="18"/>
      <c r="G579" s="19" t="n">
        <f aca="false">G580</f>
        <v>3600</v>
      </c>
    </row>
    <row r="580" customFormat="false" ht="45" hidden="false" customHeight="false" outlineLevel="0" collapsed="false">
      <c r="A580" s="22" t="s">
        <v>139</v>
      </c>
      <c r="B580" s="18" t="s">
        <v>701</v>
      </c>
      <c r="C580" s="18" t="s">
        <v>88</v>
      </c>
      <c r="D580" s="18" t="s">
        <v>34</v>
      </c>
      <c r="E580" s="21" t="s">
        <v>315</v>
      </c>
      <c r="F580" s="18" t="s">
        <v>140</v>
      </c>
      <c r="G580" s="19" t="n">
        <f aca="false">G581</f>
        <v>3600</v>
      </c>
    </row>
    <row r="581" customFormat="false" ht="15" hidden="false" customHeight="false" outlineLevel="0" collapsed="false">
      <c r="A581" s="22" t="s">
        <v>141</v>
      </c>
      <c r="B581" s="18" t="s">
        <v>701</v>
      </c>
      <c r="C581" s="18" t="s">
        <v>88</v>
      </c>
      <c r="D581" s="18" t="s">
        <v>34</v>
      </c>
      <c r="E581" s="21" t="s">
        <v>315</v>
      </c>
      <c r="F581" s="18" t="s">
        <v>142</v>
      </c>
      <c r="G581" s="19" t="n">
        <v>3600</v>
      </c>
    </row>
    <row r="582" customFormat="false" ht="15" hidden="false" customHeight="false" outlineLevel="0" collapsed="false">
      <c r="A582" s="17" t="s">
        <v>475</v>
      </c>
      <c r="B582" s="18" t="s">
        <v>701</v>
      </c>
      <c r="C582" s="18" t="s">
        <v>96</v>
      </c>
      <c r="D582" s="18"/>
      <c r="E582" s="18"/>
      <c r="F582" s="18"/>
      <c r="G582" s="19" t="n">
        <f aca="false">G601+G628+G652+G583+G590</f>
        <v>588049.6</v>
      </c>
    </row>
    <row r="583" customFormat="false" ht="15" hidden="false" customHeight="false" outlineLevel="0" collapsed="false">
      <c r="A583" s="17" t="s">
        <v>476</v>
      </c>
      <c r="B583" s="18" t="s">
        <v>701</v>
      </c>
      <c r="C583" s="18" t="s">
        <v>96</v>
      </c>
      <c r="D583" s="18" t="s">
        <v>18</v>
      </c>
      <c r="E583" s="18"/>
      <c r="F583" s="18"/>
      <c r="G583" s="19" t="n">
        <f aca="false">G584</f>
        <v>74947</v>
      </c>
    </row>
    <row r="584" customFormat="false" ht="30" hidden="false" customHeight="false" outlineLevel="0" collapsed="false">
      <c r="A584" s="20" t="s">
        <v>372</v>
      </c>
      <c r="B584" s="18" t="s">
        <v>701</v>
      </c>
      <c r="C584" s="18" t="s">
        <v>96</v>
      </c>
      <c r="D584" s="18" t="s">
        <v>18</v>
      </c>
      <c r="E584" s="21" t="s">
        <v>373</v>
      </c>
      <c r="F584" s="18"/>
      <c r="G584" s="19" t="n">
        <f aca="false">G585</f>
        <v>74947</v>
      </c>
    </row>
    <row r="585" customFormat="false" ht="30" hidden="false" customHeight="false" outlineLevel="0" collapsed="false">
      <c r="A585" s="20" t="s">
        <v>497</v>
      </c>
      <c r="B585" s="18" t="s">
        <v>701</v>
      </c>
      <c r="C585" s="18" t="s">
        <v>96</v>
      </c>
      <c r="D585" s="18" t="s">
        <v>18</v>
      </c>
      <c r="E585" s="21" t="s">
        <v>498</v>
      </c>
      <c r="F585" s="18"/>
      <c r="G585" s="19" t="n">
        <f aca="false">G586</f>
        <v>74947</v>
      </c>
    </row>
    <row r="586" customFormat="false" ht="45" hidden="false" customHeight="false" outlineLevel="0" collapsed="false">
      <c r="A586" s="23" t="s">
        <v>499</v>
      </c>
      <c r="B586" s="18" t="s">
        <v>701</v>
      </c>
      <c r="C586" s="18" t="s">
        <v>96</v>
      </c>
      <c r="D586" s="18" t="s">
        <v>18</v>
      </c>
      <c r="E586" s="21" t="s">
        <v>500</v>
      </c>
      <c r="F586" s="18"/>
      <c r="G586" s="19" t="n">
        <f aca="false">G587</f>
        <v>74947</v>
      </c>
    </row>
    <row r="587" customFormat="false" ht="30" hidden="false" customHeight="false" outlineLevel="0" collapsed="false">
      <c r="A587" s="23" t="s">
        <v>501</v>
      </c>
      <c r="B587" s="18" t="s">
        <v>701</v>
      </c>
      <c r="C587" s="18" t="s">
        <v>96</v>
      </c>
      <c r="D587" s="18" t="s">
        <v>18</v>
      </c>
      <c r="E587" s="21" t="s">
        <v>502</v>
      </c>
      <c r="F587" s="18"/>
      <c r="G587" s="19" t="n">
        <f aca="false">G588</f>
        <v>74947</v>
      </c>
    </row>
    <row r="588" customFormat="false" ht="45" hidden="false" customHeight="false" outlineLevel="0" collapsed="false">
      <c r="A588" s="22" t="s">
        <v>396</v>
      </c>
      <c r="B588" s="18" t="s">
        <v>701</v>
      </c>
      <c r="C588" s="18" t="s">
        <v>96</v>
      </c>
      <c r="D588" s="18" t="s">
        <v>18</v>
      </c>
      <c r="E588" s="21" t="s">
        <v>502</v>
      </c>
      <c r="F588" s="18" t="s">
        <v>397</v>
      </c>
      <c r="G588" s="19" t="n">
        <f aca="false">G589</f>
        <v>74947</v>
      </c>
    </row>
    <row r="589" customFormat="false" ht="15" hidden="false" customHeight="false" outlineLevel="0" collapsed="false">
      <c r="A589" s="22" t="s">
        <v>398</v>
      </c>
      <c r="B589" s="18" t="s">
        <v>701</v>
      </c>
      <c r="C589" s="18" t="s">
        <v>96</v>
      </c>
      <c r="D589" s="18" t="s">
        <v>18</v>
      </c>
      <c r="E589" s="21" t="s">
        <v>502</v>
      </c>
      <c r="F589" s="18" t="s">
        <v>399</v>
      </c>
      <c r="G589" s="19" t="n">
        <f aca="false">60107+14840</f>
        <v>74947</v>
      </c>
    </row>
    <row r="590" customFormat="false" ht="15" hidden="false" customHeight="false" outlineLevel="0" collapsed="false">
      <c r="A590" s="17" t="s">
        <v>503</v>
      </c>
      <c r="B590" s="18" t="s">
        <v>701</v>
      </c>
      <c r="C590" s="18" t="s">
        <v>96</v>
      </c>
      <c r="D590" s="18" t="s">
        <v>20</v>
      </c>
      <c r="E590" s="21"/>
      <c r="F590" s="18"/>
      <c r="G590" s="19" t="n">
        <f aca="false">G591+G597</f>
        <v>442776.5</v>
      </c>
    </row>
    <row r="591" customFormat="false" ht="30" hidden="false" customHeight="false" outlineLevel="0" collapsed="false">
      <c r="A591" s="20" t="s">
        <v>372</v>
      </c>
      <c r="B591" s="18" t="s">
        <v>701</v>
      </c>
      <c r="C591" s="18" t="s">
        <v>96</v>
      </c>
      <c r="D591" s="18" t="s">
        <v>20</v>
      </c>
      <c r="E591" s="21" t="s">
        <v>373</v>
      </c>
      <c r="F591" s="18"/>
      <c r="G591" s="19" t="n">
        <f aca="false">G592</f>
        <v>439810.6</v>
      </c>
    </row>
    <row r="592" customFormat="false" ht="30" hidden="false" customHeight="false" outlineLevel="0" collapsed="false">
      <c r="A592" s="20" t="s">
        <v>497</v>
      </c>
      <c r="B592" s="18" t="s">
        <v>701</v>
      </c>
      <c r="C592" s="18" t="s">
        <v>96</v>
      </c>
      <c r="D592" s="18" t="s">
        <v>20</v>
      </c>
      <c r="E592" s="21" t="s">
        <v>498</v>
      </c>
      <c r="F592" s="18"/>
      <c r="G592" s="19" t="n">
        <f aca="false">G593</f>
        <v>439810.6</v>
      </c>
    </row>
    <row r="593" customFormat="false" ht="15" hidden="false" customHeight="false" outlineLevel="0" collapsed="false">
      <c r="A593" s="23" t="s">
        <v>531</v>
      </c>
      <c r="B593" s="18" t="s">
        <v>701</v>
      </c>
      <c r="C593" s="18" t="s">
        <v>96</v>
      </c>
      <c r="D593" s="18" t="s">
        <v>20</v>
      </c>
      <c r="E593" s="21" t="s">
        <v>532</v>
      </c>
      <c r="F593" s="18"/>
      <c r="G593" s="19" t="n">
        <f aca="false">G594</f>
        <v>439810.6</v>
      </c>
    </row>
    <row r="594" customFormat="false" ht="45" hidden="false" customHeight="false" outlineLevel="0" collapsed="false">
      <c r="A594" s="23" t="s">
        <v>533</v>
      </c>
      <c r="B594" s="18" t="s">
        <v>701</v>
      </c>
      <c r="C594" s="18" t="s">
        <v>96</v>
      </c>
      <c r="D594" s="18" t="s">
        <v>20</v>
      </c>
      <c r="E594" s="21" t="s">
        <v>534</v>
      </c>
      <c r="F594" s="18"/>
      <c r="G594" s="19" t="n">
        <f aca="false">G595</f>
        <v>439810.6</v>
      </c>
    </row>
    <row r="595" customFormat="false" ht="45" hidden="false" customHeight="false" outlineLevel="0" collapsed="false">
      <c r="A595" s="22" t="s">
        <v>396</v>
      </c>
      <c r="B595" s="18" t="s">
        <v>701</v>
      </c>
      <c r="C595" s="18" t="s">
        <v>96</v>
      </c>
      <c r="D595" s="18" t="s">
        <v>20</v>
      </c>
      <c r="E595" s="21" t="s">
        <v>534</v>
      </c>
      <c r="F595" s="18" t="s">
        <v>397</v>
      </c>
      <c r="G595" s="19" t="n">
        <f aca="false">G596</f>
        <v>439810.6</v>
      </c>
    </row>
    <row r="596" customFormat="false" ht="15" hidden="false" customHeight="false" outlineLevel="0" collapsed="false">
      <c r="A596" s="22" t="s">
        <v>398</v>
      </c>
      <c r="B596" s="18" t="s">
        <v>701</v>
      </c>
      <c r="C596" s="18" t="s">
        <v>96</v>
      </c>
      <c r="D596" s="18" t="s">
        <v>20</v>
      </c>
      <c r="E596" s="21" t="s">
        <v>534</v>
      </c>
      <c r="F596" s="18" t="s">
        <v>399</v>
      </c>
      <c r="G596" s="19" t="n">
        <f aca="false">417822.3+21988.3</f>
        <v>439810.6</v>
      </c>
    </row>
    <row r="597" customFormat="false" ht="15" hidden="false" customHeight="false" outlineLevel="0" collapsed="false">
      <c r="A597" s="20" t="s">
        <v>83</v>
      </c>
      <c r="B597" s="18" t="s">
        <v>701</v>
      </c>
      <c r="C597" s="18" t="s">
        <v>96</v>
      </c>
      <c r="D597" s="18" t="s">
        <v>20</v>
      </c>
      <c r="E597" s="21" t="s">
        <v>84</v>
      </c>
      <c r="F597" s="18"/>
      <c r="G597" s="19" t="n">
        <f aca="false">G598</f>
        <v>2965.9</v>
      </c>
    </row>
    <row r="598" customFormat="false" ht="15" hidden="false" customHeight="false" outlineLevel="0" collapsed="false">
      <c r="A598" s="20" t="s">
        <v>85</v>
      </c>
      <c r="B598" s="18" t="s">
        <v>701</v>
      </c>
      <c r="C598" s="18" t="s">
        <v>96</v>
      </c>
      <c r="D598" s="18" t="s">
        <v>20</v>
      </c>
      <c r="E598" s="21" t="s">
        <v>86</v>
      </c>
      <c r="F598" s="18"/>
      <c r="G598" s="19" t="n">
        <f aca="false">G599</f>
        <v>2965.9</v>
      </c>
    </row>
    <row r="599" customFormat="false" ht="45" hidden="false" customHeight="false" outlineLevel="0" collapsed="false">
      <c r="A599" s="22" t="s">
        <v>396</v>
      </c>
      <c r="B599" s="18" t="s">
        <v>701</v>
      </c>
      <c r="C599" s="18" t="s">
        <v>96</v>
      </c>
      <c r="D599" s="18" t="s">
        <v>20</v>
      </c>
      <c r="E599" s="21" t="s">
        <v>86</v>
      </c>
      <c r="F599" s="18" t="s">
        <v>397</v>
      </c>
      <c r="G599" s="19" t="n">
        <f aca="false">G600</f>
        <v>2965.9</v>
      </c>
    </row>
    <row r="600" customFormat="false" ht="15" hidden="false" customHeight="false" outlineLevel="0" collapsed="false">
      <c r="A600" s="22" t="s">
        <v>398</v>
      </c>
      <c r="B600" s="18" t="s">
        <v>701</v>
      </c>
      <c r="C600" s="18" t="s">
        <v>96</v>
      </c>
      <c r="D600" s="18" t="s">
        <v>20</v>
      </c>
      <c r="E600" s="21" t="s">
        <v>86</v>
      </c>
      <c r="F600" s="18" t="s">
        <v>399</v>
      </c>
      <c r="G600" s="19" t="n">
        <v>2965.9</v>
      </c>
    </row>
    <row r="601" customFormat="false" ht="15" hidden="false" customHeight="false" outlineLevel="0" collapsed="false">
      <c r="A601" s="22" t="s">
        <v>535</v>
      </c>
      <c r="B601" s="18" t="s">
        <v>701</v>
      </c>
      <c r="C601" s="18" t="s">
        <v>96</v>
      </c>
      <c r="D601" s="18" t="s">
        <v>34</v>
      </c>
      <c r="E601" s="18"/>
      <c r="F601" s="18"/>
      <c r="G601" s="19" t="n">
        <f aca="false">G602+G608+G624</f>
        <v>61235.1</v>
      </c>
    </row>
    <row r="602" customFormat="false" ht="15" hidden="false" customHeight="false" outlineLevel="0" collapsed="false">
      <c r="A602" s="20" t="s">
        <v>115</v>
      </c>
      <c r="B602" s="18" t="s">
        <v>701</v>
      </c>
      <c r="C602" s="18" t="s">
        <v>96</v>
      </c>
      <c r="D602" s="18" t="s">
        <v>34</v>
      </c>
      <c r="E602" s="21" t="s">
        <v>116</v>
      </c>
      <c r="F602" s="18"/>
      <c r="G602" s="19" t="n">
        <f aca="false">G603</f>
        <v>58830</v>
      </c>
    </row>
    <row r="603" customFormat="false" ht="45" hidden="false" customHeight="false" outlineLevel="0" collapsed="false">
      <c r="A603" s="20" t="s">
        <v>536</v>
      </c>
      <c r="B603" s="18" t="s">
        <v>701</v>
      </c>
      <c r="C603" s="18" t="s">
        <v>96</v>
      </c>
      <c r="D603" s="18" t="s">
        <v>34</v>
      </c>
      <c r="E603" s="21" t="s">
        <v>537</v>
      </c>
      <c r="F603" s="18"/>
      <c r="G603" s="19" t="n">
        <f aca="false">G604</f>
        <v>58830</v>
      </c>
    </row>
    <row r="604" customFormat="false" ht="45" hidden="false" customHeight="false" outlineLevel="0" collapsed="false">
      <c r="A604" s="20" t="s">
        <v>538</v>
      </c>
      <c r="B604" s="18" t="s">
        <v>701</v>
      </c>
      <c r="C604" s="18" t="s">
        <v>96</v>
      </c>
      <c r="D604" s="18" t="s">
        <v>34</v>
      </c>
      <c r="E604" s="21" t="s">
        <v>539</v>
      </c>
      <c r="F604" s="18"/>
      <c r="G604" s="19" t="n">
        <f aca="false">G605</f>
        <v>58830</v>
      </c>
    </row>
    <row r="605" customFormat="false" ht="45" hidden="false" customHeight="false" outlineLevel="0" collapsed="false">
      <c r="A605" s="20" t="s">
        <v>540</v>
      </c>
      <c r="B605" s="18" t="s">
        <v>701</v>
      </c>
      <c r="C605" s="18" t="s">
        <v>96</v>
      </c>
      <c r="D605" s="18" t="s">
        <v>34</v>
      </c>
      <c r="E605" s="21" t="s">
        <v>541</v>
      </c>
      <c r="F605" s="18"/>
      <c r="G605" s="19" t="n">
        <f aca="false">G606</f>
        <v>58830</v>
      </c>
    </row>
    <row r="606" customFormat="false" ht="45" hidden="false" customHeight="false" outlineLevel="0" collapsed="false">
      <c r="A606" s="22" t="s">
        <v>139</v>
      </c>
      <c r="B606" s="18" t="s">
        <v>701</v>
      </c>
      <c r="C606" s="18" t="s">
        <v>96</v>
      </c>
      <c r="D606" s="18" t="s">
        <v>34</v>
      </c>
      <c r="E606" s="21" t="s">
        <v>541</v>
      </c>
      <c r="F606" s="18" t="s">
        <v>140</v>
      </c>
      <c r="G606" s="19" t="n">
        <f aca="false">G607</f>
        <v>58830</v>
      </c>
    </row>
    <row r="607" customFormat="false" ht="15" hidden="false" customHeight="false" outlineLevel="0" collapsed="false">
      <c r="A607" s="22" t="s">
        <v>141</v>
      </c>
      <c r="B607" s="18" t="s">
        <v>701</v>
      </c>
      <c r="C607" s="18" t="s">
        <v>96</v>
      </c>
      <c r="D607" s="18" t="s">
        <v>34</v>
      </c>
      <c r="E607" s="21" t="s">
        <v>541</v>
      </c>
      <c r="F607" s="18" t="s">
        <v>142</v>
      </c>
      <c r="G607" s="19" t="n">
        <f aca="false">59330-500</f>
        <v>58830</v>
      </c>
    </row>
    <row r="608" customFormat="false" ht="45" hidden="false" customHeight="false" outlineLevel="0" collapsed="false">
      <c r="A608" s="20" t="s">
        <v>131</v>
      </c>
      <c r="B608" s="18" t="s">
        <v>701</v>
      </c>
      <c r="C608" s="18" t="s">
        <v>96</v>
      </c>
      <c r="D608" s="18" t="s">
        <v>34</v>
      </c>
      <c r="E608" s="21" t="s">
        <v>132</v>
      </c>
      <c r="F608" s="18"/>
      <c r="G608" s="19" t="n">
        <f aca="false">G614+G619+G609</f>
        <v>1272.6</v>
      </c>
    </row>
    <row r="609" customFormat="false" ht="30" hidden="false" customHeight="false" outlineLevel="0" collapsed="false">
      <c r="A609" s="20" t="s">
        <v>133</v>
      </c>
      <c r="B609" s="18" t="s">
        <v>701</v>
      </c>
      <c r="C609" s="18" t="s">
        <v>96</v>
      </c>
      <c r="D609" s="18" t="s">
        <v>34</v>
      </c>
      <c r="E609" s="21" t="s">
        <v>134</v>
      </c>
      <c r="F609" s="18"/>
      <c r="G609" s="19" t="n">
        <f aca="false">G610</f>
        <v>1227.6</v>
      </c>
    </row>
    <row r="610" customFormat="false" ht="60" hidden="false" customHeight="false" outlineLevel="0" collapsed="false">
      <c r="A610" s="24" t="s">
        <v>135</v>
      </c>
      <c r="B610" s="18" t="s">
        <v>701</v>
      </c>
      <c r="C610" s="18" t="s">
        <v>96</v>
      </c>
      <c r="D610" s="18" t="s">
        <v>34</v>
      </c>
      <c r="E610" s="21" t="s">
        <v>136</v>
      </c>
      <c r="F610" s="18"/>
      <c r="G610" s="19" t="n">
        <f aca="false">G611</f>
        <v>1227.6</v>
      </c>
    </row>
    <row r="611" customFormat="false" ht="15" hidden="false" customHeight="false" outlineLevel="0" collapsed="false">
      <c r="A611" s="22" t="s">
        <v>137</v>
      </c>
      <c r="B611" s="18" t="s">
        <v>701</v>
      </c>
      <c r="C611" s="18" t="s">
        <v>96</v>
      </c>
      <c r="D611" s="18" t="s">
        <v>34</v>
      </c>
      <c r="E611" s="21" t="s">
        <v>138</v>
      </c>
      <c r="F611" s="18"/>
      <c r="G611" s="19" t="n">
        <f aca="false">G612</f>
        <v>1227.6</v>
      </c>
    </row>
    <row r="612" customFormat="false" ht="45" hidden="false" customHeight="false" outlineLevel="0" collapsed="false">
      <c r="A612" s="22" t="s">
        <v>139</v>
      </c>
      <c r="B612" s="18" t="s">
        <v>701</v>
      </c>
      <c r="C612" s="18" t="s">
        <v>96</v>
      </c>
      <c r="D612" s="18" t="s">
        <v>34</v>
      </c>
      <c r="E612" s="21" t="s">
        <v>138</v>
      </c>
      <c r="F612" s="18" t="s">
        <v>140</v>
      </c>
      <c r="G612" s="19" t="n">
        <f aca="false">G613</f>
        <v>1227.6</v>
      </c>
    </row>
    <row r="613" customFormat="false" ht="15" hidden="false" customHeight="false" outlineLevel="0" collapsed="false">
      <c r="A613" s="22" t="s">
        <v>141</v>
      </c>
      <c r="B613" s="18" t="s">
        <v>701</v>
      </c>
      <c r="C613" s="18" t="s">
        <v>96</v>
      </c>
      <c r="D613" s="18" t="s">
        <v>34</v>
      </c>
      <c r="E613" s="21" t="s">
        <v>138</v>
      </c>
      <c r="F613" s="18" t="s">
        <v>142</v>
      </c>
      <c r="G613" s="19" t="n">
        <v>1227.6</v>
      </c>
    </row>
    <row r="614" customFormat="false" ht="30" hidden="false" customHeight="false" outlineLevel="0" collapsed="false">
      <c r="A614" s="20" t="s">
        <v>256</v>
      </c>
      <c r="B614" s="18" t="s">
        <v>701</v>
      </c>
      <c r="C614" s="18" t="s">
        <v>96</v>
      </c>
      <c r="D614" s="18" t="s">
        <v>34</v>
      </c>
      <c r="E614" s="21" t="s">
        <v>257</v>
      </c>
      <c r="F614" s="18"/>
      <c r="G614" s="19" t="n">
        <f aca="false">G615</f>
        <v>40</v>
      </c>
    </row>
    <row r="615" customFormat="false" ht="30" hidden="false" customHeight="false" outlineLevel="0" collapsed="false">
      <c r="A615" s="24" t="s">
        <v>258</v>
      </c>
      <c r="B615" s="18" t="s">
        <v>701</v>
      </c>
      <c r="C615" s="18" t="s">
        <v>96</v>
      </c>
      <c r="D615" s="18" t="s">
        <v>34</v>
      </c>
      <c r="E615" s="21" t="s">
        <v>259</v>
      </c>
      <c r="F615" s="18"/>
      <c r="G615" s="19" t="n">
        <f aca="false">G616</f>
        <v>40</v>
      </c>
    </row>
    <row r="616" customFormat="false" ht="30" hidden="false" customHeight="false" outlineLevel="0" collapsed="false">
      <c r="A616" s="28" t="s">
        <v>260</v>
      </c>
      <c r="B616" s="18" t="s">
        <v>701</v>
      </c>
      <c r="C616" s="18" t="s">
        <v>96</v>
      </c>
      <c r="D616" s="18" t="s">
        <v>34</v>
      </c>
      <c r="E616" s="21" t="s">
        <v>261</v>
      </c>
      <c r="F616" s="18"/>
      <c r="G616" s="19" t="n">
        <f aca="false">G617</f>
        <v>40</v>
      </c>
    </row>
    <row r="617" customFormat="false" ht="45" hidden="false" customHeight="false" outlineLevel="0" collapsed="false">
      <c r="A617" s="22" t="s">
        <v>139</v>
      </c>
      <c r="B617" s="18" t="s">
        <v>701</v>
      </c>
      <c r="C617" s="18" t="s">
        <v>96</v>
      </c>
      <c r="D617" s="18" t="s">
        <v>34</v>
      </c>
      <c r="E617" s="21" t="s">
        <v>261</v>
      </c>
      <c r="F617" s="18" t="s">
        <v>140</v>
      </c>
      <c r="G617" s="19" t="n">
        <f aca="false">G618</f>
        <v>40</v>
      </c>
    </row>
    <row r="618" customFormat="false" ht="15" hidden="false" customHeight="false" outlineLevel="0" collapsed="false">
      <c r="A618" s="22" t="s">
        <v>141</v>
      </c>
      <c r="B618" s="18" t="s">
        <v>701</v>
      </c>
      <c r="C618" s="18" t="s">
        <v>96</v>
      </c>
      <c r="D618" s="18" t="s">
        <v>34</v>
      </c>
      <c r="E618" s="21" t="s">
        <v>261</v>
      </c>
      <c r="F618" s="18" t="s">
        <v>142</v>
      </c>
      <c r="G618" s="19" t="n">
        <v>40</v>
      </c>
    </row>
    <row r="619" customFormat="false" ht="30" hidden="false" customHeight="false" outlineLevel="0" collapsed="false">
      <c r="A619" s="20" t="s">
        <v>219</v>
      </c>
      <c r="B619" s="18" t="s">
        <v>701</v>
      </c>
      <c r="C619" s="18" t="s">
        <v>96</v>
      </c>
      <c r="D619" s="18" t="s">
        <v>34</v>
      </c>
      <c r="E619" s="21" t="s">
        <v>220</v>
      </c>
      <c r="F619" s="18"/>
      <c r="G619" s="19" t="n">
        <f aca="false">G620</f>
        <v>5</v>
      </c>
    </row>
    <row r="620" customFormat="false" ht="75" hidden="false" customHeight="false" outlineLevel="0" collapsed="false">
      <c r="A620" s="24" t="s">
        <v>221</v>
      </c>
      <c r="B620" s="18" t="s">
        <v>701</v>
      </c>
      <c r="C620" s="18" t="s">
        <v>96</v>
      </c>
      <c r="D620" s="18" t="s">
        <v>34</v>
      </c>
      <c r="E620" s="21" t="s">
        <v>222</v>
      </c>
      <c r="F620" s="18"/>
      <c r="G620" s="19" t="n">
        <f aca="false">G621</f>
        <v>5</v>
      </c>
    </row>
    <row r="621" customFormat="false" ht="45" hidden="false" customHeight="false" outlineLevel="0" collapsed="false">
      <c r="A621" s="24" t="s">
        <v>223</v>
      </c>
      <c r="B621" s="18" t="s">
        <v>701</v>
      </c>
      <c r="C621" s="18" t="s">
        <v>96</v>
      </c>
      <c r="D621" s="18" t="s">
        <v>34</v>
      </c>
      <c r="E621" s="21" t="s">
        <v>224</v>
      </c>
      <c r="F621" s="18"/>
      <c r="G621" s="19" t="n">
        <f aca="false">G622</f>
        <v>5</v>
      </c>
    </row>
    <row r="622" customFormat="false" ht="45" hidden="false" customHeight="false" outlineLevel="0" collapsed="false">
      <c r="A622" s="22" t="s">
        <v>139</v>
      </c>
      <c r="B622" s="18" t="s">
        <v>701</v>
      </c>
      <c r="C622" s="18" t="s">
        <v>96</v>
      </c>
      <c r="D622" s="18" t="s">
        <v>34</v>
      </c>
      <c r="E622" s="21" t="s">
        <v>224</v>
      </c>
      <c r="F622" s="18" t="s">
        <v>140</v>
      </c>
      <c r="G622" s="19" t="n">
        <f aca="false">G623</f>
        <v>5</v>
      </c>
    </row>
    <row r="623" customFormat="false" ht="15" hidden="false" customHeight="false" outlineLevel="0" collapsed="false">
      <c r="A623" s="22" t="s">
        <v>141</v>
      </c>
      <c r="B623" s="18" t="s">
        <v>701</v>
      </c>
      <c r="C623" s="18" t="s">
        <v>96</v>
      </c>
      <c r="D623" s="18" t="s">
        <v>34</v>
      </c>
      <c r="E623" s="21" t="s">
        <v>224</v>
      </c>
      <c r="F623" s="18" t="s">
        <v>142</v>
      </c>
      <c r="G623" s="19" t="n">
        <v>5</v>
      </c>
    </row>
    <row r="624" customFormat="false" ht="15" hidden="false" customHeight="false" outlineLevel="0" collapsed="false">
      <c r="A624" s="20" t="s">
        <v>83</v>
      </c>
      <c r="B624" s="18" t="s">
        <v>701</v>
      </c>
      <c r="C624" s="18" t="s">
        <v>96</v>
      </c>
      <c r="D624" s="18" t="s">
        <v>34</v>
      </c>
      <c r="E624" s="21" t="s">
        <v>84</v>
      </c>
      <c r="F624" s="18"/>
      <c r="G624" s="19" t="n">
        <f aca="false">G625</f>
        <v>1132.5</v>
      </c>
    </row>
    <row r="625" customFormat="false" ht="15" hidden="false" customHeight="false" outlineLevel="0" collapsed="false">
      <c r="A625" s="20" t="s">
        <v>85</v>
      </c>
      <c r="B625" s="18" t="s">
        <v>701</v>
      </c>
      <c r="C625" s="18" t="s">
        <v>96</v>
      </c>
      <c r="D625" s="18" t="s">
        <v>34</v>
      </c>
      <c r="E625" s="21" t="s">
        <v>86</v>
      </c>
      <c r="F625" s="18"/>
      <c r="G625" s="19" t="n">
        <f aca="false">G626</f>
        <v>1132.5</v>
      </c>
    </row>
    <row r="626" customFormat="false" ht="45" hidden="false" customHeight="false" outlineLevel="0" collapsed="false">
      <c r="A626" s="22" t="s">
        <v>139</v>
      </c>
      <c r="B626" s="18" t="s">
        <v>701</v>
      </c>
      <c r="C626" s="18" t="s">
        <v>96</v>
      </c>
      <c r="D626" s="18" t="s">
        <v>34</v>
      </c>
      <c r="E626" s="21" t="s">
        <v>86</v>
      </c>
      <c r="F626" s="18" t="s">
        <v>140</v>
      </c>
      <c r="G626" s="19" t="n">
        <f aca="false">G627</f>
        <v>1132.5</v>
      </c>
    </row>
    <row r="627" customFormat="false" ht="15" hidden="false" customHeight="false" outlineLevel="0" collapsed="false">
      <c r="A627" s="22" t="s">
        <v>141</v>
      </c>
      <c r="B627" s="18" t="s">
        <v>701</v>
      </c>
      <c r="C627" s="18" t="s">
        <v>96</v>
      </c>
      <c r="D627" s="18" t="s">
        <v>34</v>
      </c>
      <c r="E627" s="21" t="s">
        <v>86</v>
      </c>
      <c r="F627" s="18" t="s">
        <v>142</v>
      </c>
      <c r="G627" s="19" t="n">
        <v>1132.5</v>
      </c>
    </row>
    <row r="628" customFormat="false" ht="15" hidden="false" customHeight="false" outlineLevel="0" collapsed="false">
      <c r="A628" s="17" t="s">
        <v>549</v>
      </c>
      <c r="B628" s="18" t="s">
        <v>701</v>
      </c>
      <c r="C628" s="18" t="s">
        <v>96</v>
      </c>
      <c r="D628" s="18" t="s">
        <v>96</v>
      </c>
      <c r="E628" s="18"/>
      <c r="F628" s="18"/>
      <c r="G628" s="19" t="n">
        <f aca="false">G629+G640</f>
        <v>8691</v>
      </c>
    </row>
    <row r="629" customFormat="false" ht="45" hidden="false" customHeight="false" outlineLevel="0" collapsed="false">
      <c r="A629" s="20" t="s">
        <v>131</v>
      </c>
      <c r="B629" s="18" t="s">
        <v>701</v>
      </c>
      <c r="C629" s="18" t="s">
        <v>96</v>
      </c>
      <c r="D629" s="18" t="s">
        <v>96</v>
      </c>
      <c r="E629" s="21" t="s">
        <v>132</v>
      </c>
      <c r="F629" s="18"/>
      <c r="G629" s="19" t="n">
        <f aca="false">G630+G635</f>
        <v>70</v>
      </c>
    </row>
    <row r="630" customFormat="false" ht="30" hidden="false" customHeight="false" outlineLevel="0" collapsed="false">
      <c r="A630" s="20" t="s">
        <v>256</v>
      </c>
      <c r="B630" s="18" t="s">
        <v>701</v>
      </c>
      <c r="C630" s="18" t="s">
        <v>96</v>
      </c>
      <c r="D630" s="18" t="s">
        <v>96</v>
      </c>
      <c r="E630" s="21" t="s">
        <v>257</v>
      </c>
      <c r="F630" s="18"/>
      <c r="G630" s="19" t="n">
        <f aca="false">G631</f>
        <v>61</v>
      </c>
    </row>
    <row r="631" customFormat="false" ht="30" hidden="false" customHeight="false" outlineLevel="0" collapsed="false">
      <c r="A631" s="24" t="s">
        <v>258</v>
      </c>
      <c r="B631" s="18" t="s">
        <v>701</v>
      </c>
      <c r="C631" s="18" t="s">
        <v>96</v>
      </c>
      <c r="D631" s="18" t="s">
        <v>96</v>
      </c>
      <c r="E631" s="21" t="s">
        <v>259</v>
      </c>
      <c r="F631" s="18"/>
      <c r="G631" s="19" t="n">
        <f aca="false">G632</f>
        <v>61</v>
      </c>
    </row>
    <row r="632" customFormat="false" ht="30" hidden="false" customHeight="false" outlineLevel="0" collapsed="false">
      <c r="A632" s="28" t="s">
        <v>260</v>
      </c>
      <c r="B632" s="18" t="s">
        <v>701</v>
      </c>
      <c r="C632" s="18" t="s">
        <v>96</v>
      </c>
      <c r="D632" s="18" t="s">
        <v>96</v>
      </c>
      <c r="E632" s="21" t="s">
        <v>261</v>
      </c>
      <c r="F632" s="18"/>
      <c r="G632" s="19" t="n">
        <f aca="false">G633</f>
        <v>61</v>
      </c>
    </row>
    <row r="633" customFormat="false" ht="45" hidden="false" customHeight="false" outlineLevel="0" collapsed="false">
      <c r="A633" s="22" t="s">
        <v>139</v>
      </c>
      <c r="B633" s="18" t="s">
        <v>701</v>
      </c>
      <c r="C633" s="18" t="s">
        <v>96</v>
      </c>
      <c r="D633" s="18" t="s">
        <v>96</v>
      </c>
      <c r="E633" s="21" t="s">
        <v>261</v>
      </c>
      <c r="F633" s="18" t="s">
        <v>140</v>
      </c>
      <c r="G633" s="19" t="n">
        <f aca="false">G634</f>
        <v>61</v>
      </c>
    </row>
    <row r="634" customFormat="false" ht="15" hidden="false" customHeight="false" outlineLevel="0" collapsed="false">
      <c r="A634" s="22" t="s">
        <v>141</v>
      </c>
      <c r="B634" s="18" t="s">
        <v>701</v>
      </c>
      <c r="C634" s="18" t="s">
        <v>96</v>
      </c>
      <c r="D634" s="18" t="s">
        <v>96</v>
      </c>
      <c r="E634" s="21" t="s">
        <v>261</v>
      </c>
      <c r="F634" s="18" t="s">
        <v>142</v>
      </c>
      <c r="G634" s="19" t="n">
        <v>61</v>
      </c>
    </row>
    <row r="635" customFormat="false" ht="30" hidden="false" customHeight="false" outlineLevel="0" collapsed="false">
      <c r="A635" s="20" t="s">
        <v>219</v>
      </c>
      <c r="B635" s="18" t="s">
        <v>701</v>
      </c>
      <c r="C635" s="18" t="s">
        <v>96</v>
      </c>
      <c r="D635" s="18" t="s">
        <v>96</v>
      </c>
      <c r="E635" s="21" t="s">
        <v>220</v>
      </c>
      <c r="F635" s="18"/>
      <c r="G635" s="19" t="n">
        <f aca="false">G636</f>
        <v>9</v>
      </c>
    </row>
    <row r="636" customFormat="false" ht="75" hidden="false" customHeight="false" outlineLevel="0" collapsed="false">
      <c r="A636" s="24" t="s">
        <v>221</v>
      </c>
      <c r="B636" s="18" t="s">
        <v>701</v>
      </c>
      <c r="C636" s="18" t="s">
        <v>96</v>
      </c>
      <c r="D636" s="18" t="s">
        <v>96</v>
      </c>
      <c r="E636" s="21" t="s">
        <v>222</v>
      </c>
      <c r="F636" s="18"/>
      <c r="G636" s="19" t="n">
        <f aca="false">G637</f>
        <v>9</v>
      </c>
    </row>
    <row r="637" customFormat="false" ht="45" hidden="false" customHeight="false" outlineLevel="0" collapsed="false">
      <c r="A637" s="24" t="s">
        <v>223</v>
      </c>
      <c r="B637" s="18" t="s">
        <v>701</v>
      </c>
      <c r="C637" s="18" t="s">
        <v>96</v>
      </c>
      <c r="D637" s="18" t="s">
        <v>96</v>
      </c>
      <c r="E637" s="21" t="s">
        <v>224</v>
      </c>
      <c r="F637" s="18"/>
      <c r="G637" s="19" t="n">
        <f aca="false">G638</f>
        <v>9</v>
      </c>
    </row>
    <row r="638" customFormat="false" ht="45" hidden="false" customHeight="false" outlineLevel="0" collapsed="false">
      <c r="A638" s="22" t="s">
        <v>139</v>
      </c>
      <c r="B638" s="18" t="s">
        <v>701</v>
      </c>
      <c r="C638" s="18" t="s">
        <v>96</v>
      </c>
      <c r="D638" s="18" t="s">
        <v>96</v>
      </c>
      <c r="E638" s="21" t="s">
        <v>224</v>
      </c>
      <c r="F638" s="18" t="s">
        <v>140</v>
      </c>
      <c r="G638" s="19" t="n">
        <f aca="false">G639</f>
        <v>9</v>
      </c>
    </row>
    <row r="639" customFormat="false" ht="15" hidden="false" customHeight="false" outlineLevel="0" collapsed="false">
      <c r="A639" s="22" t="s">
        <v>141</v>
      </c>
      <c r="B639" s="18" t="s">
        <v>701</v>
      </c>
      <c r="C639" s="18" t="s">
        <v>96</v>
      </c>
      <c r="D639" s="18" t="s">
        <v>96</v>
      </c>
      <c r="E639" s="21" t="s">
        <v>224</v>
      </c>
      <c r="F639" s="18" t="s">
        <v>142</v>
      </c>
      <c r="G639" s="19" t="n">
        <v>9</v>
      </c>
    </row>
    <row r="640" customFormat="false" ht="60" hidden="false" customHeight="false" outlineLevel="0" collapsed="false">
      <c r="A640" s="20" t="s">
        <v>71</v>
      </c>
      <c r="B640" s="18" t="s">
        <v>701</v>
      </c>
      <c r="C640" s="18" t="s">
        <v>96</v>
      </c>
      <c r="D640" s="18" t="s">
        <v>96</v>
      </c>
      <c r="E640" s="21" t="s">
        <v>72</v>
      </c>
      <c r="F640" s="18"/>
      <c r="G640" s="19" t="n">
        <f aca="false">G641</f>
        <v>8621</v>
      </c>
    </row>
    <row r="641" customFormat="false" ht="15" hidden="false" customHeight="false" outlineLevel="0" collapsed="false">
      <c r="A641" s="20" t="s">
        <v>550</v>
      </c>
      <c r="B641" s="18" t="s">
        <v>701</v>
      </c>
      <c r="C641" s="18" t="s">
        <v>96</v>
      </c>
      <c r="D641" s="18" t="s">
        <v>96</v>
      </c>
      <c r="E641" s="21" t="s">
        <v>551</v>
      </c>
      <c r="F641" s="18"/>
      <c r="G641" s="19" t="n">
        <f aca="false">G642</f>
        <v>8621</v>
      </c>
    </row>
    <row r="642" customFormat="false" ht="90" hidden="false" customHeight="false" outlineLevel="0" collapsed="false">
      <c r="A642" s="23" t="s">
        <v>552</v>
      </c>
      <c r="B642" s="18" t="s">
        <v>701</v>
      </c>
      <c r="C642" s="18" t="s">
        <v>96</v>
      </c>
      <c r="D642" s="18" t="s">
        <v>96</v>
      </c>
      <c r="E642" s="21" t="s">
        <v>553</v>
      </c>
      <c r="F642" s="18"/>
      <c r="G642" s="19" t="n">
        <f aca="false">G643+G646+G649</f>
        <v>8621</v>
      </c>
    </row>
    <row r="643" customFormat="false" ht="30" hidden="false" customHeight="false" outlineLevel="0" collapsed="false">
      <c r="A643" s="28" t="s">
        <v>554</v>
      </c>
      <c r="B643" s="18" t="s">
        <v>701</v>
      </c>
      <c r="C643" s="18" t="s">
        <v>96</v>
      </c>
      <c r="D643" s="18" t="s">
        <v>96</v>
      </c>
      <c r="E643" s="21" t="s">
        <v>555</v>
      </c>
      <c r="F643" s="25"/>
      <c r="G643" s="19" t="n">
        <f aca="false">G644</f>
        <v>880</v>
      </c>
    </row>
    <row r="644" customFormat="false" ht="45" hidden="false" customHeight="false" outlineLevel="0" collapsed="false">
      <c r="A644" s="22" t="s">
        <v>139</v>
      </c>
      <c r="B644" s="18" t="s">
        <v>701</v>
      </c>
      <c r="C644" s="18" t="s">
        <v>96</v>
      </c>
      <c r="D644" s="18" t="s">
        <v>96</v>
      </c>
      <c r="E644" s="21" t="s">
        <v>555</v>
      </c>
      <c r="F644" s="18" t="n">
        <v>600</v>
      </c>
      <c r="G644" s="19" t="n">
        <f aca="false">G645</f>
        <v>880</v>
      </c>
    </row>
    <row r="645" customFormat="false" ht="15" hidden="false" customHeight="false" outlineLevel="0" collapsed="false">
      <c r="A645" s="22" t="s">
        <v>141</v>
      </c>
      <c r="B645" s="18" t="s">
        <v>701</v>
      </c>
      <c r="C645" s="18" t="s">
        <v>96</v>
      </c>
      <c r="D645" s="18" t="s">
        <v>96</v>
      </c>
      <c r="E645" s="21" t="s">
        <v>555</v>
      </c>
      <c r="F645" s="18" t="n">
        <v>610</v>
      </c>
      <c r="G645" s="19" t="n">
        <f aca="false">688+81+111</f>
        <v>880</v>
      </c>
    </row>
    <row r="646" customFormat="false" ht="45" hidden="false" customHeight="false" outlineLevel="0" collapsed="false">
      <c r="A646" s="28" t="s">
        <v>556</v>
      </c>
      <c r="B646" s="18" t="s">
        <v>701</v>
      </c>
      <c r="C646" s="18" t="s">
        <v>96</v>
      </c>
      <c r="D646" s="18" t="s">
        <v>96</v>
      </c>
      <c r="E646" s="21" t="s">
        <v>557</v>
      </c>
      <c r="F646" s="25"/>
      <c r="G646" s="19" t="n">
        <f aca="false">G647</f>
        <v>3</v>
      </c>
    </row>
    <row r="647" customFormat="false" ht="45" hidden="false" customHeight="false" outlineLevel="0" collapsed="false">
      <c r="A647" s="22" t="s">
        <v>139</v>
      </c>
      <c r="B647" s="18" t="s">
        <v>701</v>
      </c>
      <c r="C647" s="18" t="s">
        <v>96</v>
      </c>
      <c r="D647" s="18" t="s">
        <v>96</v>
      </c>
      <c r="E647" s="21" t="s">
        <v>557</v>
      </c>
      <c r="F647" s="18" t="n">
        <v>600</v>
      </c>
      <c r="G647" s="19" t="n">
        <f aca="false">G648</f>
        <v>3</v>
      </c>
    </row>
    <row r="648" customFormat="false" ht="15" hidden="false" customHeight="false" outlineLevel="0" collapsed="false">
      <c r="A648" s="22" t="s">
        <v>141</v>
      </c>
      <c r="B648" s="18" t="s">
        <v>701</v>
      </c>
      <c r="C648" s="18" t="s">
        <v>96</v>
      </c>
      <c r="D648" s="18" t="s">
        <v>96</v>
      </c>
      <c r="E648" s="21" t="s">
        <v>557</v>
      </c>
      <c r="F648" s="18" t="n">
        <v>610</v>
      </c>
      <c r="G648" s="19" t="n">
        <v>3</v>
      </c>
    </row>
    <row r="649" customFormat="false" ht="45" hidden="false" customHeight="false" outlineLevel="0" collapsed="false">
      <c r="A649" s="28" t="s">
        <v>558</v>
      </c>
      <c r="B649" s="18" t="s">
        <v>701</v>
      </c>
      <c r="C649" s="18" t="s">
        <v>96</v>
      </c>
      <c r="D649" s="18" t="s">
        <v>96</v>
      </c>
      <c r="E649" s="21" t="s">
        <v>559</v>
      </c>
      <c r="F649" s="25"/>
      <c r="G649" s="19" t="n">
        <f aca="false">G650</f>
        <v>7738</v>
      </c>
    </row>
    <row r="650" customFormat="false" ht="45" hidden="false" customHeight="false" outlineLevel="0" collapsed="false">
      <c r="A650" s="22" t="s">
        <v>139</v>
      </c>
      <c r="B650" s="18" t="s">
        <v>701</v>
      </c>
      <c r="C650" s="18" t="s">
        <v>96</v>
      </c>
      <c r="D650" s="18" t="s">
        <v>96</v>
      </c>
      <c r="E650" s="21" t="s">
        <v>559</v>
      </c>
      <c r="F650" s="18" t="n">
        <v>600</v>
      </c>
      <c r="G650" s="19" t="n">
        <f aca="false">G651</f>
        <v>7738</v>
      </c>
    </row>
    <row r="651" customFormat="false" ht="15" hidden="false" customHeight="false" outlineLevel="0" collapsed="false">
      <c r="A651" s="22" t="s">
        <v>141</v>
      </c>
      <c r="B651" s="18" t="s">
        <v>701</v>
      </c>
      <c r="C651" s="18" t="s">
        <v>96</v>
      </c>
      <c r="D651" s="18" t="s">
        <v>96</v>
      </c>
      <c r="E651" s="21" t="s">
        <v>559</v>
      </c>
      <c r="F651" s="18" t="n">
        <v>610</v>
      </c>
      <c r="G651" s="19" t="n">
        <f aca="false">8576-838</f>
        <v>7738</v>
      </c>
    </row>
    <row r="652" customFormat="false" ht="15" hidden="false" customHeight="false" outlineLevel="0" collapsed="false">
      <c r="A652" s="17" t="s">
        <v>560</v>
      </c>
      <c r="B652" s="18" t="s">
        <v>701</v>
      </c>
      <c r="C652" s="18" t="s">
        <v>96</v>
      </c>
      <c r="D652" s="18" t="s">
        <v>204</v>
      </c>
      <c r="E652" s="18"/>
      <c r="F652" s="18"/>
      <c r="G652" s="19" t="n">
        <f aca="false">G653</f>
        <v>400</v>
      </c>
    </row>
    <row r="653" customFormat="false" ht="30" hidden="false" customHeight="false" outlineLevel="0" collapsed="false">
      <c r="A653" s="20" t="s">
        <v>49</v>
      </c>
      <c r="B653" s="18" t="s">
        <v>701</v>
      </c>
      <c r="C653" s="18" t="s">
        <v>96</v>
      </c>
      <c r="D653" s="18" t="s">
        <v>204</v>
      </c>
      <c r="E653" s="21" t="s">
        <v>50</v>
      </c>
      <c r="F653" s="18"/>
      <c r="G653" s="19" t="n">
        <f aca="false">G654</f>
        <v>400</v>
      </c>
    </row>
    <row r="654" customFormat="false" ht="30" hidden="false" customHeight="false" outlineLevel="0" collapsed="false">
      <c r="A654" s="20" t="s">
        <v>568</v>
      </c>
      <c r="B654" s="18" t="s">
        <v>701</v>
      </c>
      <c r="C654" s="18" t="s">
        <v>96</v>
      </c>
      <c r="D654" s="18" t="s">
        <v>204</v>
      </c>
      <c r="E654" s="21" t="s">
        <v>569</v>
      </c>
      <c r="F654" s="18"/>
      <c r="G654" s="19" t="n">
        <f aca="false">G655</f>
        <v>400</v>
      </c>
    </row>
    <row r="655" customFormat="false" ht="60" hidden="false" customHeight="false" outlineLevel="0" collapsed="false">
      <c r="A655" s="23" t="s">
        <v>570</v>
      </c>
      <c r="B655" s="18" t="s">
        <v>701</v>
      </c>
      <c r="C655" s="18" t="s">
        <v>96</v>
      </c>
      <c r="D655" s="18" t="s">
        <v>204</v>
      </c>
      <c r="E655" s="21" t="s">
        <v>571</v>
      </c>
      <c r="F655" s="18"/>
      <c r="G655" s="19" t="n">
        <f aca="false">G656</f>
        <v>400</v>
      </c>
    </row>
    <row r="656" customFormat="false" ht="30" hidden="false" customHeight="false" outlineLevel="0" collapsed="false">
      <c r="A656" s="23" t="s">
        <v>572</v>
      </c>
      <c r="B656" s="18" t="s">
        <v>701</v>
      </c>
      <c r="C656" s="18" t="s">
        <v>96</v>
      </c>
      <c r="D656" s="18" t="s">
        <v>204</v>
      </c>
      <c r="E656" s="21" t="s">
        <v>573</v>
      </c>
      <c r="F656" s="18"/>
      <c r="G656" s="19" t="n">
        <f aca="false">G657</f>
        <v>400</v>
      </c>
    </row>
    <row r="657" customFormat="false" ht="45" hidden="false" customHeight="false" outlineLevel="0" collapsed="false">
      <c r="A657" s="22" t="s">
        <v>139</v>
      </c>
      <c r="B657" s="18" t="s">
        <v>701</v>
      </c>
      <c r="C657" s="18" t="s">
        <v>96</v>
      </c>
      <c r="D657" s="18" t="s">
        <v>204</v>
      </c>
      <c r="E657" s="21" t="s">
        <v>573</v>
      </c>
      <c r="F657" s="18" t="s">
        <v>140</v>
      </c>
      <c r="G657" s="19" t="n">
        <f aca="false">G658</f>
        <v>400</v>
      </c>
    </row>
    <row r="658" customFormat="false" ht="15" hidden="false" customHeight="false" outlineLevel="0" collapsed="false">
      <c r="A658" s="22" t="s">
        <v>141</v>
      </c>
      <c r="B658" s="18" t="s">
        <v>701</v>
      </c>
      <c r="C658" s="18" t="s">
        <v>96</v>
      </c>
      <c r="D658" s="18" t="s">
        <v>204</v>
      </c>
      <c r="E658" s="21" t="s">
        <v>573</v>
      </c>
      <c r="F658" s="18" t="s">
        <v>142</v>
      </c>
      <c r="G658" s="19" t="n">
        <f aca="false">455-55</f>
        <v>400</v>
      </c>
    </row>
    <row r="659" customFormat="false" ht="15" hidden="false" customHeight="false" outlineLevel="0" collapsed="false">
      <c r="A659" s="17" t="s">
        <v>574</v>
      </c>
      <c r="B659" s="18" t="s">
        <v>701</v>
      </c>
      <c r="C659" s="18" t="s">
        <v>280</v>
      </c>
      <c r="D659" s="18"/>
      <c r="E659" s="18"/>
      <c r="F659" s="18"/>
      <c r="G659" s="19" t="n">
        <f aca="false">G660+G710</f>
        <v>103426.9</v>
      </c>
    </row>
    <row r="660" customFormat="false" ht="15" hidden="false" customHeight="false" outlineLevel="0" collapsed="false">
      <c r="A660" s="17" t="s">
        <v>575</v>
      </c>
      <c r="B660" s="18" t="s">
        <v>701</v>
      </c>
      <c r="C660" s="18" t="s">
        <v>280</v>
      </c>
      <c r="D660" s="18" t="s">
        <v>18</v>
      </c>
      <c r="E660" s="18"/>
      <c r="F660" s="18"/>
      <c r="G660" s="19" t="n">
        <f aca="false">G661+G678+G684+G700+G706</f>
        <v>102894</v>
      </c>
    </row>
    <row r="661" customFormat="false" ht="15" hidden="false" customHeight="false" outlineLevel="0" collapsed="false">
      <c r="A661" s="20" t="s">
        <v>107</v>
      </c>
      <c r="B661" s="18" t="s">
        <v>701</v>
      </c>
      <c r="C661" s="18" t="s">
        <v>280</v>
      </c>
      <c r="D661" s="18" t="s">
        <v>18</v>
      </c>
      <c r="E661" s="21" t="s">
        <v>108</v>
      </c>
      <c r="F661" s="30"/>
      <c r="G661" s="19" t="n">
        <f aca="false">G662+G670</f>
        <v>96851.6</v>
      </c>
    </row>
    <row r="662" customFormat="false" ht="15" hidden="false" customHeight="false" outlineLevel="0" collapsed="false">
      <c r="A662" s="20" t="s">
        <v>576</v>
      </c>
      <c r="B662" s="18" t="s">
        <v>701</v>
      </c>
      <c r="C662" s="18" t="s">
        <v>280</v>
      </c>
      <c r="D662" s="18" t="s">
        <v>18</v>
      </c>
      <c r="E662" s="21" t="s">
        <v>577</v>
      </c>
      <c r="F662" s="18"/>
      <c r="G662" s="19" t="n">
        <f aca="false">G663</f>
        <v>19946.6</v>
      </c>
    </row>
    <row r="663" customFormat="false" ht="60" hidden="false" customHeight="false" outlineLevel="0" collapsed="false">
      <c r="A663" s="20" t="s">
        <v>578</v>
      </c>
      <c r="B663" s="18" t="s">
        <v>701</v>
      </c>
      <c r="C663" s="18" t="s">
        <v>280</v>
      </c>
      <c r="D663" s="18" t="s">
        <v>18</v>
      </c>
      <c r="E663" s="21" t="s">
        <v>579</v>
      </c>
      <c r="F663" s="18"/>
      <c r="G663" s="19" t="n">
        <f aca="false">G664+G667</f>
        <v>19946.6</v>
      </c>
    </row>
    <row r="664" customFormat="false" ht="60" hidden="false" customHeight="false" outlineLevel="0" collapsed="false">
      <c r="A664" s="46" t="s">
        <v>580</v>
      </c>
      <c r="B664" s="18" t="s">
        <v>701</v>
      </c>
      <c r="C664" s="18" t="s">
        <v>280</v>
      </c>
      <c r="D664" s="18" t="s">
        <v>18</v>
      </c>
      <c r="E664" s="21" t="s">
        <v>581</v>
      </c>
      <c r="F664" s="18"/>
      <c r="G664" s="19" t="n">
        <f aca="false">G665</f>
        <v>350</v>
      </c>
    </row>
    <row r="665" customFormat="false" ht="45" hidden="false" customHeight="false" outlineLevel="0" collapsed="false">
      <c r="A665" s="22" t="s">
        <v>139</v>
      </c>
      <c r="B665" s="18" t="s">
        <v>701</v>
      </c>
      <c r="C665" s="18" t="s">
        <v>280</v>
      </c>
      <c r="D665" s="18" t="s">
        <v>18</v>
      </c>
      <c r="E665" s="21" t="s">
        <v>581</v>
      </c>
      <c r="F665" s="18" t="s">
        <v>140</v>
      </c>
      <c r="G665" s="19" t="n">
        <f aca="false">G666</f>
        <v>350</v>
      </c>
    </row>
    <row r="666" customFormat="false" ht="15" hidden="false" customHeight="false" outlineLevel="0" collapsed="false">
      <c r="A666" s="22" t="s">
        <v>141</v>
      </c>
      <c r="B666" s="18" t="s">
        <v>701</v>
      </c>
      <c r="C666" s="18" t="s">
        <v>280</v>
      </c>
      <c r="D666" s="18" t="s">
        <v>18</v>
      </c>
      <c r="E666" s="21" t="s">
        <v>581</v>
      </c>
      <c r="F666" s="18" t="s">
        <v>142</v>
      </c>
      <c r="G666" s="19" t="n">
        <f aca="false">2650-2300</f>
        <v>350</v>
      </c>
    </row>
    <row r="667" customFormat="false" ht="30" hidden="false" customHeight="false" outlineLevel="0" collapsed="false">
      <c r="A667" s="46" t="s">
        <v>582</v>
      </c>
      <c r="B667" s="18" t="s">
        <v>701</v>
      </c>
      <c r="C667" s="18" t="s">
        <v>280</v>
      </c>
      <c r="D667" s="18" t="s">
        <v>18</v>
      </c>
      <c r="E667" s="21" t="s">
        <v>583</v>
      </c>
      <c r="F667" s="18"/>
      <c r="G667" s="19" t="n">
        <f aca="false">G668</f>
        <v>19596.6</v>
      </c>
    </row>
    <row r="668" customFormat="false" ht="45" hidden="false" customHeight="false" outlineLevel="0" collapsed="false">
      <c r="A668" s="22" t="s">
        <v>139</v>
      </c>
      <c r="B668" s="18" t="s">
        <v>701</v>
      </c>
      <c r="C668" s="18" t="s">
        <v>280</v>
      </c>
      <c r="D668" s="18" t="s">
        <v>18</v>
      </c>
      <c r="E668" s="21" t="s">
        <v>583</v>
      </c>
      <c r="F668" s="18" t="s">
        <v>140</v>
      </c>
      <c r="G668" s="19" t="n">
        <f aca="false">G669</f>
        <v>19596.6</v>
      </c>
    </row>
    <row r="669" customFormat="false" ht="15" hidden="false" customHeight="false" outlineLevel="0" collapsed="false">
      <c r="A669" s="22" t="s">
        <v>141</v>
      </c>
      <c r="B669" s="18" t="s">
        <v>701</v>
      </c>
      <c r="C669" s="18" t="s">
        <v>280</v>
      </c>
      <c r="D669" s="18" t="s">
        <v>18</v>
      </c>
      <c r="E669" s="21" t="s">
        <v>583</v>
      </c>
      <c r="F669" s="18" t="s">
        <v>142</v>
      </c>
      <c r="G669" s="19" t="n">
        <f aca="false">23175-3578.4</f>
        <v>19596.6</v>
      </c>
    </row>
    <row r="670" customFormat="false" ht="45" hidden="false" customHeight="false" outlineLevel="0" collapsed="false">
      <c r="A670" s="20" t="s">
        <v>584</v>
      </c>
      <c r="B670" s="18" t="s">
        <v>701</v>
      </c>
      <c r="C670" s="18" t="s">
        <v>280</v>
      </c>
      <c r="D670" s="18" t="s">
        <v>18</v>
      </c>
      <c r="E670" s="21" t="s">
        <v>585</v>
      </c>
      <c r="F670" s="18"/>
      <c r="G670" s="19" t="n">
        <f aca="false">G671</f>
        <v>76905</v>
      </c>
    </row>
    <row r="671" customFormat="false" ht="30" hidden="false" customHeight="false" outlineLevel="0" collapsed="false">
      <c r="A671" s="20" t="s">
        <v>586</v>
      </c>
      <c r="B671" s="18" t="s">
        <v>701</v>
      </c>
      <c r="C671" s="18" t="s">
        <v>280</v>
      </c>
      <c r="D671" s="18" t="s">
        <v>18</v>
      </c>
      <c r="E671" s="21" t="s">
        <v>587</v>
      </c>
      <c r="F671" s="18"/>
      <c r="G671" s="19" t="n">
        <f aca="false">G675+G672</f>
        <v>76905</v>
      </c>
    </row>
    <row r="672" customFormat="false" ht="15" hidden="false" customHeight="false" outlineLevel="0" collapsed="false">
      <c r="A672" s="20" t="s">
        <v>588</v>
      </c>
      <c r="B672" s="18" t="s">
        <v>701</v>
      </c>
      <c r="C672" s="18" t="s">
        <v>280</v>
      </c>
      <c r="D672" s="18" t="s">
        <v>18</v>
      </c>
      <c r="E672" s="21" t="s">
        <v>589</v>
      </c>
      <c r="F672" s="18"/>
      <c r="G672" s="19" t="n">
        <f aca="false">G673</f>
        <v>6347</v>
      </c>
    </row>
    <row r="673" customFormat="false" ht="45" hidden="false" customHeight="false" outlineLevel="0" collapsed="false">
      <c r="A673" s="22" t="s">
        <v>139</v>
      </c>
      <c r="B673" s="18" t="s">
        <v>701</v>
      </c>
      <c r="C673" s="18" t="s">
        <v>280</v>
      </c>
      <c r="D673" s="18" t="s">
        <v>18</v>
      </c>
      <c r="E673" s="21" t="s">
        <v>589</v>
      </c>
      <c r="F673" s="18" t="s">
        <v>140</v>
      </c>
      <c r="G673" s="19" t="n">
        <f aca="false">G674</f>
        <v>6347</v>
      </c>
    </row>
    <row r="674" customFormat="false" ht="15" hidden="false" customHeight="false" outlineLevel="0" collapsed="false">
      <c r="A674" s="22" t="s">
        <v>141</v>
      </c>
      <c r="B674" s="18" t="s">
        <v>701</v>
      </c>
      <c r="C674" s="18" t="s">
        <v>280</v>
      </c>
      <c r="D674" s="18" t="s">
        <v>18</v>
      </c>
      <c r="E674" s="21" t="s">
        <v>589</v>
      </c>
      <c r="F674" s="18" t="s">
        <v>142</v>
      </c>
      <c r="G674" s="19" t="n">
        <f aca="false">4907+1440</f>
        <v>6347</v>
      </c>
    </row>
    <row r="675" customFormat="false" ht="45" hidden="false" customHeight="false" outlineLevel="0" collapsed="false">
      <c r="A675" s="46" t="s">
        <v>590</v>
      </c>
      <c r="B675" s="18" t="s">
        <v>701</v>
      </c>
      <c r="C675" s="18" t="s">
        <v>280</v>
      </c>
      <c r="D675" s="18" t="s">
        <v>18</v>
      </c>
      <c r="E675" s="21" t="s">
        <v>591</v>
      </c>
      <c r="F675" s="18"/>
      <c r="G675" s="19" t="n">
        <f aca="false">G676</f>
        <v>70558</v>
      </c>
    </row>
    <row r="676" customFormat="false" ht="45" hidden="false" customHeight="false" outlineLevel="0" collapsed="false">
      <c r="A676" s="22" t="s">
        <v>139</v>
      </c>
      <c r="B676" s="18" t="s">
        <v>701</v>
      </c>
      <c r="C676" s="18" t="s">
        <v>280</v>
      </c>
      <c r="D676" s="18" t="s">
        <v>18</v>
      </c>
      <c r="E676" s="21" t="s">
        <v>591</v>
      </c>
      <c r="F676" s="18" t="s">
        <v>140</v>
      </c>
      <c r="G676" s="19" t="n">
        <f aca="false">G677</f>
        <v>70558</v>
      </c>
    </row>
    <row r="677" customFormat="false" ht="15" hidden="false" customHeight="false" outlineLevel="0" collapsed="false">
      <c r="A677" s="22" t="s">
        <v>141</v>
      </c>
      <c r="B677" s="18" t="s">
        <v>701</v>
      </c>
      <c r="C677" s="18" t="s">
        <v>280</v>
      </c>
      <c r="D677" s="18" t="s">
        <v>18</v>
      </c>
      <c r="E677" s="21" t="s">
        <v>591</v>
      </c>
      <c r="F677" s="18" t="s">
        <v>142</v>
      </c>
      <c r="G677" s="19" t="n">
        <f aca="false">85582-15024</f>
        <v>70558</v>
      </c>
    </row>
    <row r="678" customFormat="false" ht="30" hidden="false" customHeight="false" outlineLevel="0" collapsed="false">
      <c r="A678" s="20" t="s">
        <v>49</v>
      </c>
      <c r="B678" s="18" t="s">
        <v>701</v>
      </c>
      <c r="C678" s="18" t="s">
        <v>280</v>
      </c>
      <c r="D678" s="18" t="s">
        <v>18</v>
      </c>
      <c r="E678" s="21" t="s">
        <v>50</v>
      </c>
      <c r="F678" s="18"/>
      <c r="G678" s="19" t="n">
        <f aca="false">G679</f>
        <v>200</v>
      </c>
    </row>
    <row r="679" customFormat="false" ht="15" hidden="false" customHeight="false" outlineLevel="0" collapsed="false">
      <c r="A679" s="20" t="s">
        <v>523</v>
      </c>
      <c r="B679" s="18" t="s">
        <v>701</v>
      </c>
      <c r="C679" s="18" t="s">
        <v>280</v>
      </c>
      <c r="D679" s="18" t="s">
        <v>18</v>
      </c>
      <c r="E679" s="21" t="s">
        <v>524</v>
      </c>
      <c r="F679" s="18"/>
      <c r="G679" s="19" t="n">
        <f aca="false">G680</f>
        <v>200</v>
      </c>
    </row>
    <row r="680" customFormat="false" ht="60" hidden="false" customHeight="false" outlineLevel="0" collapsed="false">
      <c r="A680" s="23" t="s">
        <v>525</v>
      </c>
      <c r="B680" s="18" t="s">
        <v>701</v>
      </c>
      <c r="C680" s="18" t="s">
        <v>280</v>
      </c>
      <c r="D680" s="18" t="s">
        <v>18</v>
      </c>
      <c r="E680" s="21" t="s">
        <v>526</v>
      </c>
      <c r="F680" s="18"/>
      <c r="G680" s="19" t="n">
        <f aca="false">G681</f>
        <v>200</v>
      </c>
    </row>
    <row r="681" customFormat="false" ht="45" hidden="false" customHeight="false" outlineLevel="0" collapsed="false">
      <c r="A681" s="47" t="s">
        <v>592</v>
      </c>
      <c r="B681" s="18" t="s">
        <v>701</v>
      </c>
      <c r="C681" s="18" t="s">
        <v>280</v>
      </c>
      <c r="D681" s="18" t="s">
        <v>18</v>
      </c>
      <c r="E681" s="21" t="s">
        <v>593</v>
      </c>
      <c r="F681" s="18"/>
      <c r="G681" s="19" t="n">
        <f aca="false">G682</f>
        <v>200</v>
      </c>
    </row>
    <row r="682" customFormat="false" ht="45" hidden="false" customHeight="false" outlineLevel="0" collapsed="false">
      <c r="A682" s="22" t="s">
        <v>139</v>
      </c>
      <c r="B682" s="18" t="s">
        <v>701</v>
      </c>
      <c r="C682" s="18" t="s">
        <v>280</v>
      </c>
      <c r="D682" s="18" t="s">
        <v>18</v>
      </c>
      <c r="E682" s="21" t="s">
        <v>593</v>
      </c>
      <c r="F682" s="18" t="n">
        <v>600</v>
      </c>
      <c r="G682" s="19" t="n">
        <f aca="false">G683</f>
        <v>200</v>
      </c>
    </row>
    <row r="683" customFormat="false" ht="15" hidden="false" customHeight="false" outlineLevel="0" collapsed="false">
      <c r="A683" s="22" t="s">
        <v>141</v>
      </c>
      <c r="B683" s="18" t="s">
        <v>701</v>
      </c>
      <c r="C683" s="18" t="s">
        <v>280</v>
      </c>
      <c r="D683" s="18" t="s">
        <v>18</v>
      </c>
      <c r="E683" s="21" t="s">
        <v>593</v>
      </c>
      <c r="F683" s="18" t="n">
        <v>610</v>
      </c>
      <c r="G683" s="19" t="n">
        <v>200</v>
      </c>
    </row>
    <row r="684" customFormat="false" ht="45" hidden="false" customHeight="false" outlineLevel="0" collapsed="false">
      <c r="A684" s="20" t="s">
        <v>131</v>
      </c>
      <c r="B684" s="18" t="s">
        <v>701</v>
      </c>
      <c r="C684" s="18" t="s">
        <v>280</v>
      </c>
      <c r="D684" s="18" t="s">
        <v>18</v>
      </c>
      <c r="E684" s="21" t="s">
        <v>132</v>
      </c>
      <c r="F684" s="18"/>
      <c r="G684" s="19" t="n">
        <f aca="false">G690+G695+G685</f>
        <v>3128.7</v>
      </c>
    </row>
    <row r="685" customFormat="false" ht="30" hidden="false" customHeight="false" outlineLevel="0" collapsed="false">
      <c r="A685" s="20" t="s">
        <v>133</v>
      </c>
      <c r="B685" s="18" t="s">
        <v>701</v>
      </c>
      <c r="C685" s="18" t="s">
        <v>280</v>
      </c>
      <c r="D685" s="18" t="s">
        <v>18</v>
      </c>
      <c r="E685" s="21" t="s">
        <v>134</v>
      </c>
      <c r="F685" s="18"/>
      <c r="G685" s="19" t="n">
        <f aca="false">G686</f>
        <v>2973.7</v>
      </c>
    </row>
    <row r="686" customFormat="false" ht="60" hidden="false" customHeight="false" outlineLevel="0" collapsed="false">
      <c r="A686" s="24" t="s">
        <v>135</v>
      </c>
      <c r="B686" s="18" t="s">
        <v>701</v>
      </c>
      <c r="C686" s="18" t="s">
        <v>280</v>
      </c>
      <c r="D686" s="18" t="s">
        <v>18</v>
      </c>
      <c r="E686" s="21" t="s">
        <v>136</v>
      </c>
      <c r="F686" s="18"/>
      <c r="G686" s="19" t="n">
        <f aca="false">G687</f>
        <v>2973.7</v>
      </c>
    </row>
    <row r="687" customFormat="false" ht="15" hidden="false" customHeight="false" outlineLevel="0" collapsed="false">
      <c r="A687" s="22" t="s">
        <v>137</v>
      </c>
      <c r="B687" s="18" t="s">
        <v>701</v>
      </c>
      <c r="C687" s="18" t="s">
        <v>280</v>
      </c>
      <c r="D687" s="18" t="s">
        <v>18</v>
      </c>
      <c r="E687" s="21" t="s">
        <v>138</v>
      </c>
      <c r="F687" s="18"/>
      <c r="G687" s="19" t="n">
        <f aca="false">G688</f>
        <v>2973.7</v>
      </c>
    </row>
    <row r="688" customFormat="false" ht="45" hidden="false" customHeight="false" outlineLevel="0" collapsed="false">
      <c r="A688" s="22" t="s">
        <v>139</v>
      </c>
      <c r="B688" s="18" t="s">
        <v>701</v>
      </c>
      <c r="C688" s="18" t="s">
        <v>280</v>
      </c>
      <c r="D688" s="18" t="s">
        <v>18</v>
      </c>
      <c r="E688" s="21" t="s">
        <v>138</v>
      </c>
      <c r="F688" s="18" t="s">
        <v>140</v>
      </c>
      <c r="G688" s="19" t="n">
        <f aca="false">G689</f>
        <v>2973.7</v>
      </c>
    </row>
    <row r="689" customFormat="false" ht="15" hidden="false" customHeight="false" outlineLevel="0" collapsed="false">
      <c r="A689" s="22" t="s">
        <v>141</v>
      </c>
      <c r="B689" s="18" t="s">
        <v>701</v>
      </c>
      <c r="C689" s="18" t="s">
        <v>280</v>
      </c>
      <c r="D689" s="18" t="s">
        <v>18</v>
      </c>
      <c r="E689" s="21" t="s">
        <v>138</v>
      </c>
      <c r="F689" s="18" t="s">
        <v>142</v>
      </c>
      <c r="G689" s="19" t="n">
        <v>2973.7</v>
      </c>
    </row>
    <row r="690" customFormat="false" ht="30" hidden="false" customHeight="false" outlineLevel="0" collapsed="false">
      <c r="A690" s="20" t="s">
        <v>256</v>
      </c>
      <c r="B690" s="18" t="s">
        <v>701</v>
      </c>
      <c r="C690" s="18" t="s">
        <v>280</v>
      </c>
      <c r="D690" s="18" t="s">
        <v>18</v>
      </c>
      <c r="E690" s="21" t="s">
        <v>257</v>
      </c>
      <c r="F690" s="18"/>
      <c r="G690" s="19" t="n">
        <f aca="false">G691</f>
        <v>140</v>
      </c>
    </row>
    <row r="691" customFormat="false" ht="30" hidden="false" customHeight="false" outlineLevel="0" collapsed="false">
      <c r="A691" s="24" t="s">
        <v>258</v>
      </c>
      <c r="B691" s="18" t="s">
        <v>701</v>
      </c>
      <c r="C691" s="18" t="s">
        <v>280</v>
      </c>
      <c r="D691" s="18" t="s">
        <v>18</v>
      </c>
      <c r="E691" s="21" t="s">
        <v>259</v>
      </c>
      <c r="F691" s="18"/>
      <c r="G691" s="19" t="n">
        <f aca="false">G692</f>
        <v>140</v>
      </c>
    </row>
    <row r="692" customFormat="false" ht="30" hidden="false" customHeight="false" outlineLevel="0" collapsed="false">
      <c r="A692" s="28" t="s">
        <v>260</v>
      </c>
      <c r="B692" s="18" t="s">
        <v>701</v>
      </c>
      <c r="C692" s="18" t="s">
        <v>280</v>
      </c>
      <c r="D692" s="18" t="s">
        <v>18</v>
      </c>
      <c r="E692" s="21" t="s">
        <v>261</v>
      </c>
      <c r="F692" s="18"/>
      <c r="G692" s="19" t="n">
        <f aca="false">G693</f>
        <v>140</v>
      </c>
    </row>
    <row r="693" customFormat="false" ht="45" hidden="false" customHeight="false" outlineLevel="0" collapsed="false">
      <c r="A693" s="22" t="s">
        <v>139</v>
      </c>
      <c r="B693" s="18" t="s">
        <v>701</v>
      </c>
      <c r="C693" s="18" t="s">
        <v>280</v>
      </c>
      <c r="D693" s="18" t="s">
        <v>18</v>
      </c>
      <c r="E693" s="21" t="s">
        <v>261</v>
      </c>
      <c r="F693" s="18" t="s">
        <v>140</v>
      </c>
      <c r="G693" s="19" t="n">
        <f aca="false">G694</f>
        <v>140</v>
      </c>
    </row>
    <row r="694" customFormat="false" ht="15" hidden="false" customHeight="false" outlineLevel="0" collapsed="false">
      <c r="A694" s="22" t="s">
        <v>141</v>
      </c>
      <c r="B694" s="18" t="s">
        <v>701</v>
      </c>
      <c r="C694" s="18" t="s">
        <v>280</v>
      </c>
      <c r="D694" s="18" t="s">
        <v>18</v>
      </c>
      <c r="E694" s="21" t="s">
        <v>261</v>
      </c>
      <c r="F694" s="18" t="s">
        <v>142</v>
      </c>
      <c r="G694" s="19" t="n">
        <v>140</v>
      </c>
    </row>
    <row r="695" customFormat="false" ht="30" hidden="false" customHeight="false" outlineLevel="0" collapsed="false">
      <c r="A695" s="20" t="s">
        <v>219</v>
      </c>
      <c r="B695" s="18" t="s">
        <v>701</v>
      </c>
      <c r="C695" s="18" t="s">
        <v>280</v>
      </c>
      <c r="D695" s="18" t="s">
        <v>18</v>
      </c>
      <c r="E695" s="21" t="s">
        <v>220</v>
      </c>
      <c r="F695" s="18"/>
      <c r="G695" s="19" t="n">
        <f aca="false">G696</f>
        <v>15</v>
      </c>
    </row>
    <row r="696" customFormat="false" ht="75" hidden="false" customHeight="false" outlineLevel="0" collapsed="false">
      <c r="A696" s="24" t="s">
        <v>221</v>
      </c>
      <c r="B696" s="18" t="s">
        <v>701</v>
      </c>
      <c r="C696" s="18" t="s">
        <v>280</v>
      </c>
      <c r="D696" s="18" t="s">
        <v>18</v>
      </c>
      <c r="E696" s="21" t="s">
        <v>222</v>
      </c>
      <c r="F696" s="18"/>
      <c r="G696" s="19" t="n">
        <f aca="false">G697</f>
        <v>15</v>
      </c>
    </row>
    <row r="697" customFormat="false" ht="45" hidden="false" customHeight="false" outlineLevel="0" collapsed="false">
      <c r="A697" s="24" t="s">
        <v>223</v>
      </c>
      <c r="B697" s="18" t="s">
        <v>701</v>
      </c>
      <c r="C697" s="18" t="s">
        <v>280</v>
      </c>
      <c r="D697" s="18" t="s">
        <v>18</v>
      </c>
      <c r="E697" s="21" t="s">
        <v>224</v>
      </c>
      <c r="F697" s="18"/>
      <c r="G697" s="19" t="n">
        <f aca="false">G698</f>
        <v>15</v>
      </c>
    </row>
    <row r="698" customFormat="false" ht="45" hidden="false" customHeight="false" outlineLevel="0" collapsed="false">
      <c r="A698" s="22" t="s">
        <v>139</v>
      </c>
      <c r="B698" s="18" t="s">
        <v>701</v>
      </c>
      <c r="C698" s="18" t="s">
        <v>280</v>
      </c>
      <c r="D698" s="18" t="s">
        <v>18</v>
      </c>
      <c r="E698" s="21" t="s">
        <v>224</v>
      </c>
      <c r="F698" s="18" t="s">
        <v>140</v>
      </c>
      <c r="G698" s="19" t="n">
        <f aca="false">G699</f>
        <v>15</v>
      </c>
    </row>
    <row r="699" customFormat="false" ht="15" hidden="false" customHeight="false" outlineLevel="0" collapsed="false">
      <c r="A699" s="22" t="s">
        <v>141</v>
      </c>
      <c r="B699" s="18" t="s">
        <v>701</v>
      </c>
      <c r="C699" s="18" t="s">
        <v>280</v>
      </c>
      <c r="D699" s="18" t="s">
        <v>18</v>
      </c>
      <c r="E699" s="21" t="s">
        <v>224</v>
      </c>
      <c r="F699" s="18" t="s">
        <v>142</v>
      </c>
      <c r="G699" s="19" t="n">
        <v>15</v>
      </c>
    </row>
    <row r="700" customFormat="false" ht="30" hidden="false" customHeight="false" outlineLevel="0" collapsed="false">
      <c r="A700" s="20" t="s">
        <v>183</v>
      </c>
      <c r="B700" s="18" t="s">
        <v>701</v>
      </c>
      <c r="C700" s="18" t="s">
        <v>280</v>
      </c>
      <c r="D700" s="18" t="s">
        <v>18</v>
      </c>
      <c r="E700" s="21" t="s">
        <v>184</v>
      </c>
      <c r="F700" s="18"/>
      <c r="G700" s="19" t="n">
        <f aca="false">G701</f>
        <v>300</v>
      </c>
    </row>
    <row r="701" customFormat="false" ht="60" hidden="false" customHeight="false" outlineLevel="0" collapsed="false">
      <c r="A701" s="20" t="s">
        <v>322</v>
      </c>
      <c r="B701" s="18" t="s">
        <v>701</v>
      </c>
      <c r="C701" s="18" t="s">
        <v>280</v>
      </c>
      <c r="D701" s="18" t="s">
        <v>18</v>
      </c>
      <c r="E701" s="21" t="s">
        <v>323</v>
      </c>
      <c r="F701" s="18"/>
      <c r="G701" s="19" t="n">
        <f aca="false">G702</f>
        <v>300</v>
      </c>
    </row>
    <row r="702" customFormat="false" ht="15" hidden="false" customHeight="false" outlineLevel="0" collapsed="false">
      <c r="A702" s="20" t="s">
        <v>594</v>
      </c>
      <c r="B702" s="18" t="s">
        <v>701</v>
      </c>
      <c r="C702" s="18" t="s">
        <v>280</v>
      </c>
      <c r="D702" s="18" t="s">
        <v>18</v>
      </c>
      <c r="E702" s="21" t="s">
        <v>595</v>
      </c>
      <c r="F702" s="25"/>
      <c r="G702" s="19" t="n">
        <f aca="false">G703</f>
        <v>300</v>
      </c>
    </row>
    <row r="703" customFormat="false" ht="15" hidden="false" customHeight="false" outlineLevel="0" collapsed="false">
      <c r="A703" s="33" t="s">
        <v>596</v>
      </c>
      <c r="B703" s="18" t="s">
        <v>701</v>
      </c>
      <c r="C703" s="18" t="s">
        <v>280</v>
      </c>
      <c r="D703" s="18" t="s">
        <v>18</v>
      </c>
      <c r="E703" s="21" t="s">
        <v>597</v>
      </c>
      <c r="F703" s="25"/>
      <c r="G703" s="19" t="n">
        <f aca="false">G704</f>
        <v>300</v>
      </c>
    </row>
    <row r="704" customFormat="false" ht="45" hidden="false" customHeight="false" outlineLevel="0" collapsed="false">
      <c r="A704" s="22" t="s">
        <v>139</v>
      </c>
      <c r="B704" s="18" t="s">
        <v>701</v>
      </c>
      <c r="C704" s="18" t="s">
        <v>280</v>
      </c>
      <c r="D704" s="18" t="s">
        <v>18</v>
      </c>
      <c r="E704" s="21" t="s">
        <v>597</v>
      </c>
      <c r="F704" s="18" t="s">
        <v>140</v>
      </c>
      <c r="G704" s="19" t="n">
        <f aca="false">G705</f>
        <v>300</v>
      </c>
    </row>
    <row r="705" customFormat="false" ht="15" hidden="false" customHeight="false" outlineLevel="0" collapsed="false">
      <c r="A705" s="22" t="s">
        <v>141</v>
      </c>
      <c r="B705" s="18" t="s">
        <v>701</v>
      </c>
      <c r="C705" s="18" t="s">
        <v>280</v>
      </c>
      <c r="D705" s="18" t="s">
        <v>18</v>
      </c>
      <c r="E705" s="21" t="s">
        <v>597</v>
      </c>
      <c r="F705" s="18" t="s">
        <v>142</v>
      </c>
      <c r="G705" s="19" t="n">
        <v>300</v>
      </c>
    </row>
    <row r="706" customFormat="false" ht="15" hidden="false" customHeight="false" outlineLevel="0" collapsed="false">
      <c r="A706" s="20" t="s">
        <v>83</v>
      </c>
      <c r="B706" s="18" t="s">
        <v>701</v>
      </c>
      <c r="C706" s="18" t="s">
        <v>280</v>
      </c>
      <c r="D706" s="18" t="s">
        <v>18</v>
      </c>
      <c r="E706" s="21" t="s">
        <v>84</v>
      </c>
      <c r="F706" s="18"/>
      <c r="G706" s="19" t="n">
        <f aca="false">G707</f>
        <v>2413.7</v>
      </c>
    </row>
    <row r="707" customFormat="false" ht="15" hidden="false" customHeight="false" outlineLevel="0" collapsed="false">
      <c r="A707" s="20" t="s">
        <v>85</v>
      </c>
      <c r="B707" s="18" t="s">
        <v>701</v>
      </c>
      <c r="C707" s="18" t="s">
        <v>280</v>
      </c>
      <c r="D707" s="18" t="s">
        <v>18</v>
      </c>
      <c r="E707" s="21" t="s">
        <v>86</v>
      </c>
      <c r="F707" s="18"/>
      <c r="G707" s="19" t="n">
        <f aca="false">G708</f>
        <v>2413.7</v>
      </c>
    </row>
    <row r="708" customFormat="false" ht="45" hidden="false" customHeight="false" outlineLevel="0" collapsed="false">
      <c r="A708" s="22" t="s">
        <v>139</v>
      </c>
      <c r="B708" s="18" t="s">
        <v>701</v>
      </c>
      <c r="C708" s="18" t="s">
        <v>280</v>
      </c>
      <c r="D708" s="18" t="s">
        <v>18</v>
      </c>
      <c r="E708" s="21" t="s">
        <v>86</v>
      </c>
      <c r="F708" s="18" t="s">
        <v>140</v>
      </c>
      <c r="G708" s="19" t="n">
        <f aca="false">G709</f>
        <v>2413.7</v>
      </c>
    </row>
    <row r="709" customFormat="false" ht="15" hidden="false" customHeight="false" outlineLevel="0" collapsed="false">
      <c r="A709" s="22" t="s">
        <v>141</v>
      </c>
      <c r="B709" s="18" t="s">
        <v>701</v>
      </c>
      <c r="C709" s="18" t="s">
        <v>280</v>
      </c>
      <c r="D709" s="18" t="s">
        <v>18</v>
      </c>
      <c r="E709" s="21" t="s">
        <v>86</v>
      </c>
      <c r="F709" s="18" t="s">
        <v>142</v>
      </c>
      <c r="G709" s="19" t="n">
        <v>2413.7</v>
      </c>
    </row>
    <row r="710" customFormat="false" ht="30" hidden="false" customHeight="false" outlineLevel="0" collapsed="false">
      <c r="A710" s="22" t="s">
        <v>598</v>
      </c>
      <c r="B710" s="18" t="s">
        <v>701</v>
      </c>
      <c r="C710" s="18" t="s">
        <v>280</v>
      </c>
      <c r="D710" s="18" t="s">
        <v>48</v>
      </c>
      <c r="E710" s="21"/>
      <c r="F710" s="18"/>
      <c r="G710" s="19" t="n">
        <f aca="false">G711+G721</f>
        <v>532.9</v>
      </c>
    </row>
    <row r="711" customFormat="false" ht="15" hidden="false" customHeight="false" outlineLevel="0" collapsed="false">
      <c r="A711" s="20" t="s">
        <v>107</v>
      </c>
      <c r="B711" s="18" t="s">
        <v>701</v>
      </c>
      <c r="C711" s="18" t="s">
        <v>280</v>
      </c>
      <c r="D711" s="18" t="s">
        <v>48</v>
      </c>
      <c r="E711" s="21" t="s">
        <v>108</v>
      </c>
      <c r="F711" s="18"/>
      <c r="G711" s="19" t="n">
        <f aca="false">G712</f>
        <v>279.7</v>
      </c>
    </row>
    <row r="712" customFormat="false" ht="15" hidden="false" customHeight="false" outlineLevel="0" collapsed="false">
      <c r="A712" s="20" t="s">
        <v>143</v>
      </c>
      <c r="B712" s="18" t="s">
        <v>701</v>
      </c>
      <c r="C712" s="18" t="s">
        <v>280</v>
      </c>
      <c r="D712" s="18" t="s">
        <v>48</v>
      </c>
      <c r="E712" s="21" t="s">
        <v>599</v>
      </c>
      <c r="F712" s="18"/>
      <c r="G712" s="19" t="n">
        <f aca="false">G713</f>
        <v>279.7</v>
      </c>
    </row>
    <row r="713" customFormat="false" ht="45" hidden="false" customHeight="false" outlineLevel="0" collapsed="false">
      <c r="A713" s="20" t="s">
        <v>25</v>
      </c>
      <c r="B713" s="18" t="s">
        <v>701</v>
      </c>
      <c r="C713" s="18" t="s">
        <v>280</v>
      </c>
      <c r="D713" s="18" t="s">
        <v>48</v>
      </c>
      <c r="E713" s="21" t="s">
        <v>600</v>
      </c>
      <c r="F713" s="18"/>
      <c r="G713" s="19" t="n">
        <f aca="false">G714</f>
        <v>279.7</v>
      </c>
    </row>
    <row r="714" customFormat="false" ht="30" hidden="false" customHeight="false" outlineLevel="0" collapsed="false">
      <c r="A714" s="24" t="s">
        <v>160</v>
      </c>
      <c r="B714" s="18" t="s">
        <v>701</v>
      </c>
      <c r="C714" s="18" t="s">
        <v>280</v>
      </c>
      <c r="D714" s="18" t="s">
        <v>48</v>
      </c>
      <c r="E714" s="21" t="s">
        <v>601</v>
      </c>
      <c r="F714" s="18"/>
      <c r="G714" s="19" t="n">
        <f aca="false">G715+G717+G719</f>
        <v>279.7</v>
      </c>
    </row>
    <row r="715" customFormat="false" ht="75" hidden="false" customHeight="false" outlineLevel="0" collapsed="false">
      <c r="A715" s="22" t="s">
        <v>29</v>
      </c>
      <c r="B715" s="18" t="s">
        <v>701</v>
      </c>
      <c r="C715" s="18" t="s">
        <v>280</v>
      </c>
      <c r="D715" s="18" t="s">
        <v>48</v>
      </c>
      <c r="E715" s="21" t="s">
        <v>601</v>
      </c>
      <c r="F715" s="18" t="s">
        <v>30</v>
      </c>
      <c r="G715" s="19" t="n">
        <f aca="false">G716</f>
        <v>149.6</v>
      </c>
    </row>
    <row r="716" customFormat="false" ht="30" hidden="false" customHeight="false" outlineLevel="0" collapsed="false">
      <c r="A716" s="22" t="s">
        <v>31</v>
      </c>
      <c r="B716" s="18" t="s">
        <v>701</v>
      </c>
      <c r="C716" s="18" t="s">
        <v>280</v>
      </c>
      <c r="D716" s="18" t="s">
        <v>48</v>
      </c>
      <c r="E716" s="21" t="s">
        <v>601</v>
      </c>
      <c r="F716" s="18" t="s">
        <v>32</v>
      </c>
      <c r="G716" s="19" t="n">
        <f aca="false">610-14-446.4</f>
        <v>149.6</v>
      </c>
    </row>
    <row r="717" customFormat="false" ht="30" hidden="false" customHeight="false" outlineLevel="0" collapsed="false">
      <c r="A717" s="22" t="s">
        <v>43</v>
      </c>
      <c r="B717" s="18" t="s">
        <v>701</v>
      </c>
      <c r="C717" s="18" t="s">
        <v>280</v>
      </c>
      <c r="D717" s="18" t="s">
        <v>48</v>
      </c>
      <c r="E717" s="21" t="s">
        <v>601</v>
      </c>
      <c r="F717" s="18" t="s">
        <v>44</v>
      </c>
      <c r="G717" s="19" t="n">
        <f aca="false">G718</f>
        <v>120.1</v>
      </c>
    </row>
    <row r="718" customFormat="false" ht="45" hidden="false" customHeight="false" outlineLevel="0" collapsed="false">
      <c r="A718" s="22" t="s">
        <v>45</v>
      </c>
      <c r="B718" s="18" t="s">
        <v>701</v>
      </c>
      <c r="C718" s="18" t="s">
        <v>280</v>
      </c>
      <c r="D718" s="18" t="s">
        <v>48</v>
      </c>
      <c r="E718" s="21" t="s">
        <v>601</v>
      </c>
      <c r="F718" s="18" t="s">
        <v>46</v>
      </c>
      <c r="G718" s="19" t="n">
        <f aca="false">14+106.1</f>
        <v>120.1</v>
      </c>
    </row>
    <row r="719" customFormat="false" ht="15" hidden="false" customHeight="false" outlineLevel="0" collapsed="false">
      <c r="A719" s="22" t="s">
        <v>67</v>
      </c>
      <c r="B719" s="18" t="s">
        <v>701</v>
      </c>
      <c r="C719" s="18" t="s">
        <v>280</v>
      </c>
      <c r="D719" s="18" t="s">
        <v>48</v>
      </c>
      <c r="E719" s="21" t="s">
        <v>601</v>
      </c>
      <c r="F719" s="18" t="s">
        <v>68</v>
      </c>
      <c r="G719" s="19" t="n">
        <f aca="false">G720</f>
        <v>10</v>
      </c>
    </row>
    <row r="720" customFormat="false" ht="15" hidden="false" customHeight="false" outlineLevel="0" collapsed="false">
      <c r="A720" s="26" t="s">
        <v>69</v>
      </c>
      <c r="B720" s="18" t="s">
        <v>701</v>
      </c>
      <c r="C720" s="18" t="s">
        <v>280</v>
      </c>
      <c r="D720" s="18" t="s">
        <v>48</v>
      </c>
      <c r="E720" s="21" t="s">
        <v>601</v>
      </c>
      <c r="F720" s="18" t="s">
        <v>70</v>
      </c>
      <c r="G720" s="19" t="n">
        <v>10</v>
      </c>
    </row>
    <row r="721" customFormat="false" ht="15" hidden="false" customHeight="false" outlineLevel="0" collapsed="false">
      <c r="A721" s="20" t="s">
        <v>83</v>
      </c>
      <c r="B721" s="18" t="s">
        <v>701</v>
      </c>
      <c r="C721" s="18" t="s">
        <v>280</v>
      </c>
      <c r="D721" s="18" t="s">
        <v>48</v>
      </c>
      <c r="E721" s="21" t="s">
        <v>84</v>
      </c>
      <c r="F721" s="18"/>
      <c r="G721" s="19" t="n">
        <f aca="false">G722</f>
        <v>253.2</v>
      </c>
    </row>
    <row r="722" customFormat="false" ht="15" hidden="false" customHeight="false" outlineLevel="0" collapsed="false">
      <c r="A722" s="20" t="s">
        <v>85</v>
      </c>
      <c r="B722" s="18" t="s">
        <v>701</v>
      </c>
      <c r="C722" s="18" t="s">
        <v>280</v>
      </c>
      <c r="D722" s="18" t="s">
        <v>48</v>
      </c>
      <c r="E722" s="21" t="s">
        <v>86</v>
      </c>
      <c r="F722" s="18"/>
      <c r="G722" s="19" t="n">
        <f aca="false">G723</f>
        <v>253.2</v>
      </c>
    </row>
    <row r="723" customFormat="false" ht="30" hidden="false" customHeight="false" outlineLevel="0" collapsed="false">
      <c r="A723" s="22" t="s">
        <v>43</v>
      </c>
      <c r="B723" s="18" t="s">
        <v>701</v>
      </c>
      <c r="C723" s="18" t="s">
        <v>280</v>
      </c>
      <c r="D723" s="18" t="s">
        <v>48</v>
      </c>
      <c r="E723" s="21" t="s">
        <v>86</v>
      </c>
      <c r="F723" s="25" t="n">
        <v>200</v>
      </c>
      <c r="G723" s="19" t="n">
        <f aca="false">G724</f>
        <v>253.2</v>
      </c>
    </row>
    <row r="724" customFormat="false" ht="45" hidden="false" customHeight="false" outlineLevel="0" collapsed="false">
      <c r="A724" s="22" t="s">
        <v>45</v>
      </c>
      <c r="B724" s="18" t="s">
        <v>701</v>
      </c>
      <c r="C724" s="18" t="s">
        <v>280</v>
      </c>
      <c r="D724" s="18" t="s">
        <v>48</v>
      </c>
      <c r="E724" s="21" t="s">
        <v>86</v>
      </c>
      <c r="F724" s="25" t="n">
        <v>240</v>
      </c>
      <c r="G724" s="19" t="n">
        <v>253.2</v>
      </c>
    </row>
    <row r="725" customFormat="false" ht="15" hidden="false" customHeight="false" outlineLevel="0" collapsed="false">
      <c r="A725" s="17" t="s">
        <v>602</v>
      </c>
      <c r="B725" s="18" t="s">
        <v>701</v>
      </c>
      <c r="C725" s="18" t="s">
        <v>317</v>
      </c>
      <c r="D725" s="18"/>
      <c r="E725" s="18"/>
      <c r="F725" s="18"/>
      <c r="G725" s="19" t="n">
        <f aca="false">G726+G733+G762</f>
        <v>38128.3</v>
      </c>
    </row>
    <row r="726" customFormat="false" ht="15" hidden="false" customHeight="false" outlineLevel="0" collapsed="false">
      <c r="A726" s="17" t="s">
        <v>603</v>
      </c>
      <c r="B726" s="18" t="s">
        <v>701</v>
      </c>
      <c r="C726" s="18" t="s">
        <v>317</v>
      </c>
      <c r="D726" s="18" t="s">
        <v>18</v>
      </c>
      <c r="E726" s="18"/>
      <c r="F726" s="18"/>
      <c r="G726" s="19" t="n">
        <f aca="false">G727</f>
        <v>6795.6</v>
      </c>
    </row>
    <row r="727" customFormat="false" ht="30" hidden="false" customHeight="false" outlineLevel="0" collapsed="false">
      <c r="A727" s="20" t="s">
        <v>49</v>
      </c>
      <c r="B727" s="18" t="s">
        <v>701</v>
      </c>
      <c r="C727" s="18" t="s">
        <v>317</v>
      </c>
      <c r="D727" s="18" t="s">
        <v>18</v>
      </c>
      <c r="E727" s="21" t="s">
        <v>50</v>
      </c>
      <c r="F727" s="18"/>
      <c r="G727" s="19" t="n">
        <f aca="false">G728</f>
        <v>6795.6</v>
      </c>
    </row>
    <row r="728" customFormat="false" ht="15" hidden="false" customHeight="false" outlineLevel="0" collapsed="false">
      <c r="A728" s="20" t="s">
        <v>51</v>
      </c>
      <c r="B728" s="18" t="s">
        <v>701</v>
      </c>
      <c r="C728" s="18" t="s">
        <v>317</v>
      </c>
      <c r="D728" s="18" t="s">
        <v>18</v>
      </c>
      <c r="E728" s="21" t="s">
        <v>52</v>
      </c>
      <c r="F728" s="18"/>
      <c r="G728" s="19" t="n">
        <f aca="false">G729</f>
        <v>6795.6</v>
      </c>
    </row>
    <row r="729" customFormat="false" ht="45" hidden="false" customHeight="false" outlineLevel="0" collapsed="false">
      <c r="A729" s="20" t="s">
        <v>604</v>
      </c>
      <c r="B729" s="18" t="s">
        <v>701</v>
      </c>
      <c r="C729" s="18" t="s">
        <v>317</v>
      </c>
      <c r="D729" s="18" t="s">
        <v>18</v>
      </c>
      <c r="E729" s="21" t="s">
        <v>605</v>
      </c>
      <c r="F729" s="18"/>
      <c r="G729" s="19" t="n">
        <f aca="false">G730</f>
        <v>6795.6</v>
      </c>
    </row>
    <row r="730" customFormat="false" ht="45" hidden="false" customHeight="false" outlineLevel="0" collapsed="false">
      <c r="A730" s="24" t="s">
        <v>606</v>
      </c>
      <c r="B730" s="18" t="s">
        <v>701</v>
      </c>
      <c r="C730" s="18" t="s">
        <v>317</v>
      </c>
      <c r="D730" s="18" t="s">
        <v>18</v>
      </c>
      <c r="E730" s="21" t="s">
        <v>607</v>
      </c>
      <c r="F730" s="18"/>
      <c r="G730" s="19" t="n">
        <f aca="false">G731</f>
        <v>6795.6</v>
      </c>
    </row>
    <row r="731" customFormat="false" ht="30" hidden="false" customHeight="false" outlineLevel="0" collapsed="false">
      <c r="A731" s="26" t="s">
        <v>168</v>
      </c>
      <c r="B731" s="18" t="s">
        <v>701</v>
      </c>
      <c r="C731" s="18" t="s">
        <v>317</v>
      </c>
      <c r="D731" s="18" t="s">
        <v>18</v>
      </c>
      <c r="E731" s="21" t="s">
        <v>607</v>
      </c>
      <c r="F731" s="18" t="s">
        <v>169</v>
      </c>
      <c r="G731" s="19" t="n">
        <f aca="false">G732</f>
        <v>6795.6</v>
      </c>
    </row>
    <row r="732" customFormat="false" ht="30" hidden="false" customHeight="false" outlineLevel="0" collapsed="false">
      <c r="A732" s="29" t="s">
        <v>170</v>
      </c>
      <c r="B732" s="18" t="s">
        <v>701</v>
      </c>
      <c r="C732" s="18" t="s">
        <v>317</v>
      </c>
      <c r="D732" s="18" t="s">
        <v>18</v>
      </c>
      <c r="E732" s="21" t="s">
        <v>607</v>
      </c>
      <c r="F732" s="50" t="s">
        <v>171</v>
      </c>
      <c r="G732" s="19" t="n">
        <v>6795.6</v>
      </c>
    </row>
    <row r="733" customFormat="false" ht="15" hidden="false" customHeight="false" outlineLevel="0" collapsed="false">
      <c r="A733" s="17" t="s">
        <v>608</v>
      </c>
      <c r="B733" s="18" t="s">
        <v>701</v>
      </c>
      <c r="C733" s="18" t="s">
        <v>317</v>
      </c>
      <c r="D733" s="18" t="s">
        <v>34</v>
      </c>
      <c r="E733" s="18"/>
      <c r="F733" s="18"/>
      <c r="G733" s="19" t="n">
        <f aca="false">G734+G740+G748</f>
        <v>18912.5</v>
      </c>
    </row>
    <row r="734" customFormat="false" ht="15" hidden="false" customHeight="false" outlineLevel="0" collapsed="false">
      <c r="A734" s="51" t="s">
        <v>609</v>
      </c>
      <c r="B734" s="18" t="s">
        <v>701</v>
      </c>
      <c r="C734" s="18" t="s">
        <v>317</v>
      </c>
      <c r="D734" s="18" t="s">
        <v>34</v>
      </c>
      <c r="E734" s="50" t="s">
        <v>610</v>
      </c>
      <c r="F734" s="50"/>
      <c r="G734" s="30" t="n">
        <f aca="false">G735</f>
        <v>1064.5</v>
      </c>
    </row>
    <row r="735" customFormat="false" ht="30" hidden="false" customHeight="false" outlineLevel="0" collapsed="false">
      <c r="A735" s="38" t="s">
        <v>611</v>
      </c>
      <c r="B735" s="18" t="s">
        <v>701</v>
      </c>
      <c r="C735" s="18" t="s">
        <v>317</v>
      </c>
      <c r="D735" s="18" t="s">
        <v>34</v>
      </c>
      <c r="E735" s="39" t="s">
        <v>612</v>
      </c>
      <c r="F735" s="18"/>
      <c r="G735" s="30" t="n">
        <f aca="false">G736</f>
        <v>1064.5</v>
      </c>
    </row>
    <row r="736" customFormat="false" ht="30" hidden="false" customHeight="false" outlineLevel="0" collapsed="false">
      <c r="A736" s="38" t="s">
        <v>613</v>
      </c>
      <c r="B736" s="18" t="s">
        <v>701</v>
      </c>
      <c r="C736" s="18" t="s">
        <v>317</v>
      </c>
      <c r="D736" s="18" t="s">
        <v>34</v>
      </c>
      <c r="E736" s="39" t="s">
        <v>614</v>
      </c>
      <c r="F736" s="18"/>
      <c r="G736" s="30" t="n">
        <f aca="false">G737</f>
        <v>1064.5</v>
      </c>
    </row>
    <row r="737" customFormat="false" ht="90" hidden="false" customHeight="false" outlineLevel="0" collapsed="false">
      <c r="A737" s="20" t="s">
        <v>615</v>
      </c>
      <c r="B737" s="18" t="s">
        <v>701</v>
      </c>
      <c r="C737" s="18" t="s">
        <v>317</v>
      </c>
      <c r="D737" s="18" t="s">
        <v>34</v>
      </c>
      <c r="E737" s="21" t="s">
        <v>616</v>
      </c>
      <c r="F737" s="18"/>
      <c r="G737" s="30" t="n">
        <f aca="false">G738</f>
        <v>1064.5</v>
      </c>
    </row>
    <row r="738" customFormat="false" ht="30" hidden="false" customHeight="false" outlineLevel="0" collapsed="false">
      <c r="A738" s="53" t="s">
        <v>168</v>
      </c>
      <c r="B738" s="18" t="s">
        <v>701</v>
      </c>
      <c r="C738" s="18" t="s">
        <v>317</v>
      </c>
      <c r="D738" s="18" t="s">
        <v>34</v>
      </c>
      <c r="E738" s="21" t="s">
        <v>616</v>
      </c>
      <c r="F738" s="50" t="s">
        <v>169</v>
      </c>
      <c r="G738" s="30" t="n">
        <f aca="false">G739</f>
        <v>1064.5</v>
      </c>
    </row>
    <row r="739" customFormat="false" ht="30" hidden="false" customHeight="false" outlineLevel="0" collapsed="false">
      <c r="A739" s="53" t="s">
        <v>617</v>
      </c>
      <c r="B739" s="18" t="s">
        <v>701</v>
      </c>
      <c r="C739" s="18" t="s">
        <v>317</v>
      </c>
      <c r="D739" s="18" t="s">
        <v>34</v>
      </c>
      <c r="E739" s="21" t="s">
        <v>616</v>
      </c>
      <c r="F739" s="50" t="s">
        <v>618</v>
      </c>
      <c r="G739" s="30" t="n">
        <v>1064.5</v>
      </c>
    </row>
    <row r="740" customFormat="false" ht="30" hidden="false" customHeight="false" outlineLevel="0" collapsed="false">
      <c r="A740" s="20" t="s">
        <v>49</v>
      </c>
      <c r="B740" s="18" t="s">
        <v>701</v>
      </c>
      <c r="C740" s="18" t="s">
        <v>317</v>
      </c>
      <c r="D740" s="18" t="s">
        <v>34</v>
      </c>
      <c r="E740" s="21" t="s">
        <v>50</v>
      </c>
      <c r="F740" s="25"/>
      <c r="G740" s="30" t="n">
        <f aca="false">G741</f>
        <v>14311</v>
      </c>
    </row>
    <row r="741" customFormat="false" ht="15" hidden="false" customHeight="false" outlineLevel="0" collapsed="false">
      <c r="A741" s="20" t="s">
        <v>51</v>
      </c>
      <c r="B741" s="18" t="s">
        <v>701</v>
      </c>
      <c r="C741" s="18" t="s">
        <v>317</v>
      </c>
      <c r="D741" s="18" t="s">
        <v>34</v>
      </c>
      <c r="E741" s="21" t="s">
        <v>52</v>
      </c>
      <c r="F741" s="25"/>
      <c r="G741" s="30" t="n">
        <f aca="false">G742</f>
        <v>14311</v>
      </c>
    </row>
    <row r="742" customFormat="false" ht="75" hidden="false" customHeight="false" outlineLevel="0" collapsed="false">
      <c r="A742" s="20" t="s">
        <v>53</v>
      </c>
      <c r="B742" s="18" t="s">
        <v>701</v>
      </c>
      <c r="C742" s="18" t="s">
        <v>317</v>
      </c>
      <c r="D742" s="18" t="s">
        <v>34</v>
      </c>
      <c r="E742" s="21" t="s">
        <v>54</v>
      </c>
      <c r="F742" s="25"/>
      <c r="G742" s="30" t="n">
        <f aca="false">G743</f>
        <v>14311</v>
      </c>
    </row>
    <row r="743" customFormat="false" ht="30" hidden="false" customHeight="false" outlineLevel="0" collapsed="false">
      <c r="A743" s="23" t="s">
        <v>619</v>
      </c>
      <c r="B743" s="18" t="s">
        <v>701</v>
      </c>
      <c r="C743" s="18" t="s">
        <v>317</v>
      </c>
      <c r="D743" s="18" t="s">
        <v>34</v>
      </c>
      <c r="E743" s="21" t="s">
        <v>620</v>
      </c>
      <c r="F743" s="25"/>
      <c r="G743" s="30" t="n">
        <f aca="false">G744+G746</f>
        <v>14311</v>
      </c>
    </row>
    <row r="744" customFormat="false" ht="30" hidden="false" customHeight="false" outlineLevel="0" collapsed="false">
      <c r="A744" s="22" t="s">
        <v>43</v>
      </c>
      <c r="B744" s="18" t="s">
        <v>701</v>
      </c>
      <c r="C744" s="18" t="s">
        <v>317</v>
      </c>
      <c r="D744" s="18" t="s">
        <v>34</v>
      </c>
      <c r="E744" s="21" t="s">
        <v>620</v>
      </c>
      <c r="F744" s="18" t="s">
        <v>44</v>
      </c>
      <c r="G744" s="30" t="n">
        <f aca="false">G745</f>
        <v>106</v>
      </c>
    </row>
    <row r="745" customFormat="false" ht="45" hidden="false" customHeight="false" outlineLevel="0" collapsed="false">
      <c r="A745" s="22" t="s">
        <v>45</v>
      </c>
      <c r="B745" s="18" t="s">
        <v>701</v>
      </c>
      <c r="C745" s="18" t="s">
        <v>317</v>
      </c>
      <c r="D745" s="18" t="s">
        <v>34</v>
      </c>
      <c r="E745" s="21" t="s">
        <v>620</v>
      </c>
      <c r="F745" s="18" t="s">
        <v>46</v>
      </c>
      <c r="G745" s="30" t="n">
        <v>106</v>
      </c>
    </row>
    <row r="746" customFormat="false" ht="30" hidden="false" customHeight="false" outlineLevel="0" collapsed="false">
      <c r="A746" s="53" t="s">
        <v>168</v>
      </c>
      <c r="B746" s="18" t="s">
        <v>701</v>
      </c>
      <c r="C746" s="18" t="s">
        <v>317</v>
      </c>
      <c r="D746" s="18" t="s">
        <v>34</v>
      </c>
      <c r="E746" s="21" t="s">
        <v>620</v>
      </c>
      <c r="F746" s="18" t="s">
        <v>169</v>
      </c>
      <c r="G746" s="30" t="n">
        <f aca="false">G747</f>
        <v>14205</v>
      </c>
    </row>
    <row r="747" customFormat="false" ht="30" hidden="false" customHeight="false" outlineLevel="0" collapsed="false">
      <c r="A747" s="29" t="s">
        <v>170</v>
      </c>
      <c r="B747" s="18" t="s">
        <v>701</v>
      </c>
      <c r="C747" s="18" t="s">
        <v>317</v>
      </c>
      <c r="D747" s="18" t="s">
        <v>34</v>
      </c>
      <c r="E747" s="21" t="s">
        <v>620</v>
      </c>
      <c r="F747" s="18" t="s">
        <v>171</v>
      </c>
      <c r="G747" s="30" t="n">
        <v>14205</v>
      </c>
    </row>
    <row r="748" customFormat="false" ht="15" hidden="false" customHeight="false" outlineLevel="0" collapsed="false">
      <c r="A748" s="20" t="s">
        <v>621</v>
      </c>
      <c r="B748" s="18" t="s">
        <v>701</v>
      </c>
      <c r="C748" s="18" t="s">
        <v>317</v>
      </c>
      <c r="D748" s="18" t="s">
        <v>34</v>
      </c>
      <c r="E748" s="21" t="s">
        <v>622</v>
      </c>
      <c r="F748" s="18"/>
      <c r="G748" s="30" t="n">
        <f aca="false">G749+G754</f>
        <v>3537</v>
      </c>
    </row>
    <row r="749" customFormat="false" ht="15" hidden="false" customHeight="false" outlineLevel="0" collapsed="false">
      <c r="A749" s="20" t="s">
        <v>623</v>
      </c>
      <c r="B749" s="18" t="s">
        <v>701</v>
      </c>
      <c r="C749" s="18" t="s">
        <v>317</v>
      </c>
      <c r="D749" s="18" t="s">
        <v>34</v>
      </c>
      <c r="E749" s="21" t="s">
        <v>624</v>
      </c>
      <c r="F749" s="18"/>
      <c r="G749" s="30" t="n">
        <f aca="false">G750</f>
        <v>737</v>
      </c>
    </row>
    <row r="750" customFormat="false" ht="45" hidden="false" customHeight="false" outlineLevel="0" collapsed="false">
      <c r="A750" s="20" t="s">
        <v>625</v>
      </c>
      <c r="B750" s="18" t="s">
        <v>701</v>
      </c>
      <c r="C750" s="18" t="s">
        <v>317</v>
      </c>
      <c r="D750" s="18" t="s">
        <v>34</v>
      </c>
      <c r="E750" s="21" t="s">
        <v>626</v>
      </c>
      <c r="F750" s="18"/>
      <c r="G750" s="30" t="n">
        <f aca="false">G751</f>
        <v>737</v>
      </c>
    </row>
    <row r="751" customFormat="false" ht="30" hidden="false" customHeight="false" outlineLevel="0" collapsed="false">
      <c r="A751" s="20" t="s">
        <v>627</v>
      </c>
      <c r="B751" s="18" t="s">
        <v>701</v>
      </c>
      <c r="C751" s="18" t="s">
        <v>317</v>
      </c>
      <c r="D751" s="18" t="s">
        <v>34</v>
      </c>
      <c r="E751" s="21" t="s">
        <v>628</v>
      </c>
      <c r="F751" s="25"/>
      <c r="G751" s="30" t="n">
        <f aca="false">G752</f>
        <v>737</v>
      </c>
    </row>
    <row r="752" customFormat="false" ht="30" hidden="false" customHeight="false" outlineLevel="0" collapsed="false">
      <c r="A752" s="26" t="s">
        <v>168</v>
      </c>
      <c r="B752" s="18" t="s">
        <v>701</v>
      </c>
      <c r="C752" s="18" t="s">
        <v>317</v>
      </c>
      <c r="D752" s="18" t="s">
        <v>34</v>
      </c>
      <c r="E752" s="21" t="s">
        <v>628</v>
      </c>
      <c r="F752" s="18" t="s">
        <v>169</v>
      </c>
      <c r="G752" s="30" t="n">
        <f aca="false">G753</f>
        <v>737</v>
      </c>
    </row>
    <row r="753" customFormat="false" ht="30" hidden="false" customHeight="false" outlineLevel="0" collapsed="false">
      <c r="A753" s="29" t="s">
        <v>170</v>
      </c>
      <c r="B753" s="18" t="s">
        <v>701</v>
      </c>
      <c r="C753" s="18" t="s">
        <v>317</v>
      </c>
      <c r="D753" s="18" t="s">
        <v>34</v>
      </c>
      <c r="E753" s="21" t="s">
        <v>628</v>
      </c>
      <c r="F753" s="18" t="s">
        <v>171</v>
      </c>
      <c r="G753" s="30" t="n">
        <f aca="false">729+8</f>
        <v>737</v>
      </c>
    </row>
    <row r="754" customFormat="false" ht="45" hidden="false" customHeight="false" outlineLevel="0" collapsed="false">
      <c r="A754" s="20" t="s">
        <v>629</v>
      </c>
      <c r="B754" s="18" t="s">
        <v>701</v>
      </c>
      <c r="C754" s="18" t="s">
        <v>317</v>
      </c>
      <c r="D754" s="18" t="s">
        <v>34</v>
      </c>
      <c r="E754" s="21" t="s">
        <v>630</v>
      </c>
      <c r="F754" s="18"/>
      <c r="G754" s="30" t="n">
        <f aca="false">G755</f>
        <v>2800</v>
      </c>
    </row>
    <row r="755" customFormat="false" ht="105" hidden="false" customHeight="false" outlineLevel="0" collapsed="false">
      <c r="A755" s="24" t="s">
        <v>631</v>
      </c>
      <c r="B755" s="18" t="s">
        <v>701</v>
      </c>
      <c r="C755" s="18" t="s">
        <v>317</v>
      </c>
      <c r="D755" s="18" t="s">
        <v>34</v>
      </c>
      <c r="E755" s="21" t="s">
        <v>632</v>
      </c>
      <c r="F755" s="18"/>
      <c r="G755" s="30" t="n">
        <f aca="false">G756+G759</f>
        <v>2800</v>
      </c>
    </row>
    <row r="756" customFormat="false" ht="75" hidden="false" customHeight="false" outlineLevel="0" collapsed="false">
      <c r="A756" s="20" t="s">
        <v>633</v>
      </c>
      <c r="B756" s="18" t="s">
        <v>701</v>
      </c>
      <c r="C756" s="18" t="s">
        <v>317</v>
      </c>
      <c r="D756" s="18" t="s">
        <v>34</v>
      </c>
      <c r="E756" s="21" t="s">
        <v>634</v>
      </c>
      <c r="F756" s="18"/>
      <c r="G756" s="30" t="n">
        <f aca="false">G757</f>
        <v>1102</v>
      </c>
    </row>
    <row r="757" customFormat="false" ht="45" hidden="false" customHeight="false" outlineLevel="0" collapsed="false">
      <c r="A757" s="22" t="s">
        <v>396</v>
      </c>
      <c r="B757" s="18" t="s">
        <v>701</v>
      </c>
      <c r="C757" s="18" t="s">
        <v>317</v>
      </c>
      <c r="D757" s="18" t="s">
        <v>34</v>
      </c>
      <c r="E757" s="21" t="s">
        <v>634</v>
      </c>
      <c r="F757" s="18" t="s">
        <v>397</v>
      </c>
      <c r="G757" s="30" t="n">
        <f aca="false">G758</f>
        <v>1102</v>
      </c>
    </row>
    <row r="758" customFormat="false" ht="15" hidden="false" customHeight="false" outlineLevel="0" collapsed="false">
      <c r="A758" s="22" t="s">
        <v>398</v>
      </c>
      <c r="B758" s="18" t="s">
        <v>701</v>
      </c>
      <c r="C758" s="18" t="s">
        <v>317</v>
      </c>
      <c r="D758" s="18" t="s">
        <v>34</v>
      </c>
      <c r="E758" s="21" t="s">
        <v>634</v>
      </c>
      <c r="F758" s="18" t="s">
        <v>399</v>
      </c>
      <c r="G758" s="30" t="n">
        <v>1102</v>
      </c>
    </row>
    <row r="759" customFormat="false" ht="90" hidden="false" customHeight="false" outlineLevel="0" collapsed="false">
      <c r="A759" s="20" t="s">
        <v>635</v>
      </c>
      <c r="B759" s="18" t="s">
        <v>701</v>
      </c>
      <c r="C759" s="18" t="s">
        <v>317</v>
      </c>
      <c r="D759" s="18" t="s">
        <v>34</v>
      </c>
      <c r="E759" s="21" t="s">
        <v>636</v>
      </c>
      <c r="F759" s="18"/>
      <c r="G759" s="30" t="n">
        <f aca="false">G760</f>
        <v>1698</v>
      </c>
    </row>
    <row r="760" customFormat="false" ht="45" hidden="false" customHeight="false" outlineLevel="0" collapsed="false">
      <c r="A760" s="22" t="s">
        <v>396</v>
      </c>
      <c r="B760" s="18" t="s">
        <v>701</v>
      </c>
      <c r="C760" s="18" t="s">
        <v>317</v>
      </c>
      <c r="D760" s="18" t="s">
        <v>34</v>
      </c>
      <c r="E760" s="21" t="s">
        <v>636</v>
      </c>
      <c r="F760" s="18" t="s">
        <v>397</v>
      </c>
      <c r="G760" s="30" t="n">
        <f aca="false">G761</f>
        <v>1698</v>
      </c>
    </row>
    <row r="761" customFormat="false" ht="15" hidden="false" customHeight="false" outlineLevel="0" collapsed="false">
      <c r="A761" s="22" t="s">
        <v>398</v>
      </c>
      <c r="B761" s="18" t="s">
        <v>701</v>
      </c>
      <c r="C761" s="18" t="s">
        <v>317</v>
      </c>
      <c r="D761" s="18" t="s">
        <v>34</v>
      </c>
      <c r="E761" s="21" t="s">
        <v>636</v>
      </c>
      <c r="F761" s="18" t="s">
        <v>399</v>
      </c>
      <c r="G761" s="30" t="n">
        <v>1698</v>
      </c>
    </row>
    <row r="762" customFormat="false" ht="15" hidden="false" customHeight="false" outlineLevel="0" collapsed="false">
      <c r="A762" s="26" t="s">
        <v>637</v>
      </c>
      <c r="B762" s="18" t="s">
        <v>701</v>
      </c>
      <c r="C762" s="18" t="s">
        <v>317</v>
      </c>
      <c r="D762" s="18" t="s">
        <v>48</v>
      </c>
      <c r="E762" s="18"/>
      <c r="F762" s="18"/>
      <c r="G762" s="19" t="n">
        <f aca="false">G763</f>
        <v>12420.2</v>
      </c>
    </row>
    <row r="763" customFormat="false" ht="15" hidden="false" customHeight="false" outlineLevel="0" collapsed="false">
      <c r="A763" s="20" t="s">
        <v>621</v>
      </c>
      <c r="B763" s="18" t="s">
        <v>701</v>
      </c>
      <c r="C763" s="18" t="s">
        <v>317</v>
      </c>
      <c r="D763" s="18" t="s">
        <v>48</v>
      </c>
      <c r="E763" s="21" t="s">
        <v>622</v>
      </c>
      <c r="F763" s="18"/>
      <c r="G763" s="19" t="n">
        <f aca="false">G764+G772</f>
        <v>12420.2</v>
      </c>
    </row>
    <row r="764" customFormat="false" ht="30" hidden="false" customHeight="false" outlineLevel="0" collapsed="false">
      <c r="A764" s="20" t="s">
        <v>638</v>
      </c>
      <c r="B764" s="18" t="s">
        <v>701</v>
      </c>
      <c r="C764" s="18" t="s">
        <v>317</v>
      </c>
      <c r="D764" s="18" t="s">
        <v>48</v>
      </c>
      <c r="E764" s="21" t="s">
        <v>639</v>
      </c>
      <c r="F764" s="18"/>
      <c r="G764" s="30" t="n">
        <f aca="false">G765</f>
        <v>1320.2</v>
      </c>
    </row>
    <row r="765" customFormat="false" ht="75" hidden="false" customHeight="false" outlineLevel="0" collapsed="false">
      <c r="A765" s="54" t="s">
        <v>640</v>
      </c>
      <c r="B765" s="18" t="s">
        <v>701</v>
      </c>
      <c r="C765" s="18" t="s">
        <v>317</v>
      </c>
      <c r="D765" s="18" t="s">
        <v>48</v>
      </c>
      <c r="E765" s="21" t="s">
        <v>641</v>
      </c>
      <c r="F765" s="50"/>
      <c r="G765" s="30" t="n">
        <f aca="false">G769+G766</f>
        <v>1320.2</v>
      </c>
    </row>
    <row r="766" customFormat="false" ht="45" hidden="false" customHeight="false" outlineLevel="0" collapsed="false">
      <c r="A766" s="20" t="s">
        <v>642</v>
      </c>
      <c r="B766" s="18" t="s">
        <v>701</v>
      </c>
      <c r="C766" s="18" t="s">
        <v>317</v>
      </c>
      <c r="D766" s="18" t="s">
        <v>48</v>
      </c>
      <c r="E766" s="21" t="s">
        <v>643</v>
      </c>
      <c r="F766" s="50"/>
      <c r="G766" s="30" t="n">
        <f aca="false">G767</f>
        <v>164.5</v>
      </c>
    </row>
    <row r="767" customFormat="false" ht="30" hidden="false" customHeight="false" outlineLevel="0" collapsed="false">
      <c r="A767" s="26" t="s">
        <v>168</v>
      </c>
      <c r="B767" s="18" t="s">
        <v>701</v>
      </c>
      <c r="C767" s="18" t="s">
        <v>317</v>
      </c>
      <c r="D767" s="18" t="s">
        <v>48</v>
      </c>
      <c r="E767" s="21" t="s">
        <v>643</v>
      </c>
      <c r="F767" s="18" t="s">
        <v>169</v>
      </c>
      <c r="G767" s="30" t="n">
        <f aca="false">G768</f>
        <v>164.5</v>
      </c>
    </row>
    <row r="768" customFormat="false" ht="30" hidden="false" customHeight="false" outlineLevel="0" collapsed="false">
      <c r="A768" s="29" t="s">
        <v>170</v>
      </c>
      <c r="B768" s="18" t="s">
        <v>701</v>
      </c>
      <c r="C768" s="18" t="s">
        <v>317</v>
      </c>
      <c r="D768" s="18" t="s">
        <v>48</v>
      </c>
      <c r="E768" s="21" t="s">
        <v>643</v>
      </c>
      <c r="F768" s="18" t="s">
        <v>171</v>
      </c>
      <c r="G768" s="30" t="n">
        <f aca="false">1697.5-1533</f>
        <v>164.5</v>
      </c>
    </row>
    <row r="769" customFormat="false" ht="30" hidden="false" customHeight="false" outlineLevel="0" collapsed="false">
      <c r="A769" s="20" t="s">
        <v>644</v>
      </c>
      <c r="B769" s="18" t="s">
        <v>701</v>
      </c>
      <c r="C769" s="18" t="s">
        <v>317</v>
      </c>
      <c r="D769" s="18" t="s">
        <v>48</v>
      </c>
      <c r="E769" s="21" t="s">
        <v>645</v>
      </c>
      <c r="F769" s="50"/>
      <c r="G769" s="30" t="n">
        <f aca="false">G770</f>
        <v>1155.7</v>
      </c>
    </row>
    <row r="770" customFormat="false" ht="30" hidden="false" customHeight="false" outlineLevel="0" collapsed="false">
      <c r="A770" s="26" t="s">
        <v>168</v>
      </c>
      <c r="B770" s="18" t="s">
        <v>701</v>
      </c>
      <c r="C770" s="18" t="s">
        <v>317</v>
      </c>
      <c r="D770" s="18" t="s">
        <v>48</v>
      </c>
      <c r="E770" s="21" t="s">
        <v>645</v>
      </c>
      <c r="F770" s="18" t="s">
        <v>169</v>
      </c>
      <c r="G770" s="30" t="n">
        <f aca="false">G771</f>
        <v>1155.7</v>
      </c>
    </row>
    <row r="771" customFormat="false" ht="30" hidden="false" customHeight="false" outlineLevel="0" collapsed="false">
      <c r="A771" s="29" t="s">
        <v>170</v>
      </c>
      <c r="B771" s="18" t="s">
        <v>701</v>
      </c>
      <c r="C771" s="18" t="s">
        <v>317</v>
      </c>
      <c r="D771" s="18" t="s">
        <v>48</v>
      </c>
      <c r="E771" s="21" t="s">
        <v>645</v>
      </c>
      <c r="F771" s="18" t="s">
        <v>171</v>
      </c>
      <c r="G771" s="30" t="n">
        <f aca="false">204.7+475.5+(2173-1697.5)</f>
        <v>1155.7</v>
      </c>
    </row>
    <row r="772" customFormat="false" ht="60" hidden="false" customHeight="false" outlineLevel="0" collapsed="false">
      <c r="A772" s="20" t="s">
        <v>646</v>
      </c>
      <c r="B772" s="18" t="s">
        <v>701</v>
      </c>
      <c r="C772" s="18" t="s">
        <v>317</v>
      </c>
      <c r="D772" s="18" t="s">
        <v>48</v>
      </c>
      <c r="E772" s="21" t="s">
        <v>647</v>
      </c>
      <c r="F772" s="50"/>
      <c r="G772" s="30" t="n">
        <f aca="false">G773</f>
        <v>11100</v>
      </c>
    </row>
    <row r="773" customFormat="false" ht="75" hidden="false" customHeight="false" outlineLevel="0" collapsed="false">
      <c r="A773" s="20" t="s">
        <v>648</v>
      </c>
      <c r="B773" s="18" t="s">
        <v>701</v>
      </c>
      <c r="C773" s="18" t="s">
        <v>317</v>
      </c>
      <c r="D773" s="18" t="s">
        <v>48</v>
      </c>
      <c r="E773" s="21" t="s">
        <v>649</v>
      </c>
      <c r="F773" s="50"/>
      <c r="G773" s="30" t="n">
        <f aca="false">G774+G777</f>
        <v>11100</v>
      </c>
    </row>
    <row r="774" customFormat="false" ht="90" hidden="false" customHeight="false" outlineLevel="0" collapsed="false">
      <c r="A774" s="20" t="s">
        <v>650</v>
      </c>
      <c r="B774" s="18" t="s">
        <v>701</v>
      </c>
      <c r="C774" s="18" t="s">
        <v>317</v>
      </c>
      <c r="D774" s="18" t="s">
        <v>48</v>
      </c>
      <c r="E774" s="21" t="s">
        <v>651</v>
      </c>
      <c r="F774" s="50"/>
      <c r="G774" s="30" t="n">
        <f aca="false">G775</f>
        <v>10500</v>
      </c>
    </row>
    <row r="775" customFormat="false" ht="45" hidden="false" customHeight="false" outlineLevel="0" collapsed="false">
      <c r="A775" s="22" t="s">
        <v>396</v>
      </c>
      <c r="B775" s="18" t="s">
        <v>701</v>
      </c>
      <c r="C775" s="18" t="s">
        <v>317</v>
      </c>
      <c r="D775" s="18" t="s">
        <v>48</v>
      </c>
      <c r="E775" s="21" t="s">
        <v>651</v>
      </c>
      <c r="F775" s="18" t="s">
        <v>397</v>
      </c>
      <c r="G775" s="30" t="n">
        <f aca="false">G776</f>
        <v>10500</v>
      </c>
    </row>
    <row r="776" customFormat="false" ht="15" hidden="false" customHeight="false" outlineLevel="0" collapsed="false">
      <c r="A776" s="22" t="s">
        <v>398</v>
      </c>
      <c r="B776" s="18" t="s">
        <v>701</v>
      </c>
      <c r="C776" s="18" t="s">
        <v>317</v>
      </c>
      <c r="D776" s="18" t="s">
        <v>48</v>
      </c>
      <c r="E776" s="21" t="s">
        <v>651</v>
      </c>
      <c r="F776" s="18" t="s">
        <v>399</v>
      </c>
      <c r="G776" s="30" t="n">
        <v>10500</v>
      </c>
    </row>
    <row r="777" customFormat="false" ht="90" hidden="false" customHeight="false" outlineLevel="0" collapsed="false">
      <c r="A777" s="20" t="s">
        <v>652</v>
      </c>
      <c r="B777" s="18" t="s">
        <v>701</v>
      </c>
      <c r="C777" s="18" t="s">
        <v>317</v>
      </c>
      <c r="D777" s="18" t="s">
        <v>48</v>
      </c>
      <c r="E777" s="21" t="s">
        <v>653</v>
      </c>
      <c r="F777" s="50"/>
      <c r="G777" s="30" t="n">
        <f aca="false">G778</f>
        <v>600</v>
      </c>
    </row>
    <row r="778" customFormat="false" ht="45" hidden="false" customHeight="false" outlineLevel="0" collapsed="false">
      <c r="A778" s="22" t="s">
        <v>396</v>
      </c>
      <c r="B778" s="18" t="s">
        <v>701</v>
      </c>
      <c r="C778" s="18" t="s">
        <v>317</v>
      </c>
      <c r="D778" s="18" t="s">
        <v>48</v>
      </c>
      <c r="E778" s="21" t="s">
        <v>653</v>
      </c>
      <c r="F778" s="50" t="s">
        <v>397</v>
      </c>
      <c r="G778" s="30" t="n">
        <f aca="false">G779</f>
        <v>600</v>
      </c>
    </row>
    <row r="779" customFormat="false" ht="15" hidden="false" customHeight="false" outlineLevel="0" collapsed="false">
      <c r="A779" s="22" t="s">
        <v>398</v>
      </c>
      <c r="B779" s="18" t="s">
        <v>701</v>
      </c>
      <c r="C779" s="18" t="s">
        <v>317</v>
      </c>
      <c r="D779" s="18" t="s">
        <v>48</v>
      </c>
      <c r="E779" s="21" t="s">
        <v>653</v>
      </c>
      <c r="F779" s="50" t="s">
        <v>399</v>
      </c>
      <c r="G779" s="30" t="n">
        <v>600</v>
      </c>
    </row>
    <row r="780" customFormat="false" ht="15" hidden="false" customHeight="false" outlineLevel="0" collapsed="false">
      <c r="A780" s="17" t="s">
        <v>654</v>
      </c>
      <c r="B780" s="18" t="s">
        <v>701</v>
      </c>
      <c r="C780" s="18" t="s">
        <v>100</v>
      </c>
      <c r="D780" s="18"/>
      <c r="E780" s="18"/>
      <c r="F780" s="18"/>
      <c r="G780" s="19" t="n">
        <f aca="false">G781+G799</f>
        <v>73116.5</v>
      </c>
    </row>
    <row r="781" customFormat="false" ht="15" hidden="false" customHeight="false" outlineLevel="0" collapsed="false">
      <c r="A781" s="26" t="s">
        <v>655</v>
      </c>
      <c r="B781" s="18" t="s">
        <v>701</v>
      </c>
      <c r="C781" s="18" t="s">
        <v>100</v>
      </c>
      <c r="D781" s="18" t="s">
        <v>18</v>
      </c>
      <c r="E781" s="18"/>
      <c r="F781" s="18"/>
      <c r="G781" s="19" t="n">
        <f aca="false">G782+G793</f>
        <v>11502.4</v>
      </c>
    </row>
    <row r="782" customFormat="false" ht="15" hidden="false" customHeight="false" outlineLevel="0" collapsed="false">
      <c r="A782" s="20" t="s">
        <v>656</v>
      </c>
      <c r="B782" s="18" t="s">
        <v>701</v>
      </c>
      <c r="C782" s="18" t="s">
        <v>100</v>
      </c>
      <c r="D782" s="18" t="s">
        <v>18</v>
      </c>
      <c r="E782" s="21" t="s">
        <v>657</v>
      </c>
      <c r="F782" s="18"/>
      <c r="G782" s="19" t="n">
        <f aca="false">G783</f>
        <v>10310.2</v>
      </c>
    </row>
    <row r="783" customFormat="false" ht="30" hidden="false" customHeight="false" outlineLevel="0" collapsed="false">
      <c r="A783" s="20" t="s">
        <v>658</v>
      </c>
      <c r="B783" s="18" t="s">
        <v>701</v>
      </c>
      <c r="C783" s="18" t="s">
        <v>100</v>
      </c>
      <c r="D783" s="18" t="s">
        <v>18</v>
      </c>
      <c r="E783" s="21" t="s">
        <v>659</v>
      </c>
      <c r="F783" s="18"/>
      <c r="G783" s="19" t="n">
        <f aca="false">G784</f>
        <v>10310.2</v>
      </c>
    </row>
    <row r="784" customFormat="false" ht="60" hidden="false" customHeight="false" outlineLevel="0" collapsed="false">
      <c r="A784" s="20" t="s">
        <v>660</v>
      </c>
      <c r="B784" s="18" t="s">
        <v>701</v>
      </c>
      <c r="C784" s="18" t="s">
        <v>100</v>
      </c>
      <c r="D784" s="18" t="s">
        <v>18</v>
      </c>
      <c r="E784" s="21" t="s">
        <v>661</v>
      </c>
      <c r="F784" s="18"/>
      <c r="G784" s="19" t="n">
        <f aca="false">G785+G790</f>
        <v>10310.2</v>
      </c>
    </row>
    <row r="785" customFormat="false" ht="45" hidden="false" customHeight="false" outlineLevel="0" collapsed="false">
      <c r="A785" s="23" t="s">
        <v>662</v>
      </c>
      <c r="B785" s="18" t="s">
        <v>701</v>
      </c>
      <c r="C785" s="18" t="s">
        <v>100</v>
      </c>
      <c r="D785" s="18" t="s">
        <v>18</v>
      </c>
      <c r="E785" s="21" t="s">
        <v>663</v>
      </c>
      <c r="F785" s="18"/>
      <c r="G785" s="19" t="n">
        <f aca="false">G786+G788</f>
        <v>2496.9</v>
      </c>
    </row>
    <row r="786" customFormat="false" ht="30" hidden="false" customHeight="false" outlineLevel="0" collapsed="false">
      <c r="A786" s="22" t="s">
        <v>43</v>
      </c>
      <c r="B786" s="18" t="s">
        <v>701</v>
      </c>
      <c r="C786" s="18" t="s">
        <v>100</v>
      </c>
      <c r="D786" s="18" t="s">
        <v>18</v>
      </c>
      <c r="E786" s="21" t="s">
        <v>663</v>
      </c>
      <c r="F786" s="18" t="s">
        <v>44</v>
      </c>
      <c r="G786" s="19" t="n">
        <f aca="false">G787</f>
        <v>426</v>
      </c>
    </row>
    <row r="787" customFormat="false" ht="45" hidden="false" customHeight="false" outlineLevel="0" collapsed="false">
      <c r="A787" s="22" t="s">
        <v>45</v>
      </c>
      <c r="B787" s="18" t="s">
        <v>701</v>
      </c>
      <c r="C787" s="18" t="s">
        <v>100</v>
      </c>
      <c r="D787" s="18" t="s">
        <v>18</v>
      </c>
      <c r="E787" s="21" t="s">
        <v>663</v>
      </c>
      <c r="F787" s="18" t="s">
        <v>46</v>
      </c>
      <c r="G787" s="19" t="n">
        <f aca="false">964-538</f>
        <v>426</v>
      </c>
    </row>
    <row r="788" customFormat="false" ht="45" hidden="false" customHeight="false" outlineLevel="0" collapsed="false">
      <c r="A788" s="22" t="s">
        <v>139</v>
      </c>
      <c r="B788" s="18" t="s">
        <v>701</v>
      </c>
      <c r="C788" s="18" t="s">
        <v>100</v>
      </c>
      <c r="D788" s="18" t="s">
        <v>18</v>
      </c>
      <c r="E788" s="21" t="s">
        <v>663</v>
      </c>
      <c r="F788" s="18" t="s">
        <v>140</v>
      </c>
      <c r="G788" s="19" t="n">
        <f aca="false">G789</f>
        <v>2070.9</v>
      </c>
    </row>
    <row r="789" customFormat="false" ht="15" hidden="false" customHeight="false" outlineLevel="0" collapsed="false">
      <c r="A789" s="22" t="s">
        <v>141</v>
      </c>
      <c r="B789" s="18" t="s">
        <v>701</v>
      </c>
      <c r="C789" s="18" t="s">
        <v>100</v>
      </c>
      <c r="D789" s="18" t="s">
        <v>18</v>
      </c>
      <c r="E789" s="21" t="s">
        <v>663</v>
      </c>
      <c r="F789" s="18" t="s">
        <v>142</v>
      </c>
      <c r="G789" s="19" t="n">
        <v>2070.9</v>
      </c>
    </row>
    <row r="790" customFormat="false" ht="45" hidden="false" customHeight="false" outlineLevel="0" collapsed="false">
      <c r="A790" s="22" t="s">
        <v>664</v>
      </c>
      <c r="B790" s="18" t="s">
        <v>701</v>
      </c>
      <c r="C790" s="18" t="s">
        <v>100</v>
      </c>
      <c r="D790" s="18" t="s">
        <v>18</v>
      </c>
      <c r="E790" s="21" t="s">
        <v>665</v>
      </c>
      <c r="F790" s="18"/>
      <c r="G790" s="19" t="n">
        <f aca="false">G791</f>
        <v>7813.3</v>
      </c>
    </row>
    <row r="791" customFormat="false" ht="45" hidden="false" customHeight="false" outlineLevel="0" collapsed="false">
      <c r="A791" s="22" t="s">
        <v>139</v>
      </c>
      <c r="B791" s="18" t="s">
        <v>701</v>
      </c>
      <c r="C791" s="18" t="s">
        <v>100</v>
      </c>
      <c r="D791" s="18" t="s">
        <v>18</v>
      </c>
      <c r="E791" s="21" t="s">
        <v>665</v>
      </c>
      <c r="F791" s="18" t="s">
        <v>140</v>
      </c>
      <c r="G791" s="19" t="n">
        <f aca="false">G792</f>
        <v>7813.3</v>
      </c>
    </row>
    <row r="792" customFormat="false" ht="15" hidden="false" customHeight="false" outlineLevel="0" collapsed="false">
      <c r="A792" s="22" t="s">
        <v>141</v>
      </c>
      <c r="B792" s="18" t="s">
        <v>701</v>
      </c>
      <c r="C792" s="18" t="s">
        <v>100</v>
      </c>
      <c r="D792" s="18" t="s">
        <v>18</v>
      </c>
      <c r="E792" s="21" t="s">
        <v>665</v>
      </c>
      <c r="F792" s="18" t="s">
        <v>142</v>
      </c>
      <c r="G792" s="19" t="n">
        <v>7813.3</v>
      </c>
    </row>
    <row r="793" customFormat="false" ht="15" hidden="false" customHeight="false" outlineLevel="0" collapsed="false">
      <c r="A793" s="20" t="s">
        <v>83</v>
      </c>
      <c r="B793" s="18" t="s">
        <v>701</v>
      </c>
      <c r="C793" s="18" t="s">
        <v>100</v>
      </c>
      <c r="D793" s="18" t="s">
        <v>18</v>
      </c>
      <c r="E793" s="21" t="s">
        <v>84</v>
      </c>
      <c r="F793" s="18"/>
      <c r="G793" s="19" t="n">
        <f aca="false">G794</f>
        <v>1192.2</v>
      </c>
    </row>
    <row r="794" customFormat="false" ht="15" hidden="false" customHeight="false" outlineLevel="0" collapsed="false">
      <c r="A794" s="20" t="s">
        <v>85</v>
      </c>
      <c r="B794" s="18" t="s">
        <v>701</v>
      </c>
      <c r="C794" s="18" t="s">
        <v>100</v>
      </c>
      <c r="D794" s="18" t="s">
        <v>18</v>
      </c>
      <c r="E794" s="21" t="s">
        <v>86</v>
      </c>
      <c r="F794" s="18"/>
      <c r="G794" s="19" t="n">
        <f aca="false">G797+G795</f>
        <v>1192.2</v>
      </c>
    </row>
    <row r="795" customFormat="false" ht="30" hidden="false" customHeight="false" outlineLevel="0" collapsed="false">
      <c r="A795" s="22" t="s">
        <v>43</v>
      </c>
      <c r="B795" s="18" t="s">
        <v>701</v>
      </c>
      <c r="C795" s="18" t="s">
        <v>100</v>
      </c>
      <c r="D795" s="18" t="s">
        <v>18</v>
      </c>
      <c r="E795" s="21" t="s">
        <v>86</v>
      </c>
      <c r="F795" s="18" t="s">
        <v>44</v>
      </c>
      <c r="G795" s="19" t="n">
        <f aca="false">G796</f>
        <v>244.3</v>
      </c>
    </row>
    <row r="796" customFormat="false" ht="45" hidden="false" customHeight="false" outlineLevel="0" collapsed="false">
      <c r="A796" s="22" t="s">
        <v>45</v>
      </c>
      <c r="B796" s="18" t="s">
        <v>701</v>
      </c>
      <c r="C796" s="18" t="s">
        <v>100</v>
      </c>
      <c r="D796" s="18" t="s">
        <v>18</v>
      </c>
      <c r="E796" s="21" t="s">
        <v>86</v>
      </c>
      <c r="F796" s="18" t="s">
        <v>46</v>
      </c>
      <c r="G796" s="19" t="n">
        <v>244.3</v>
      </c>
    </row>
    <row r="797" customFormat="false" ht="45" hidden="false" customHeight="false" outlineLevel="0" collapsed="false">
      <c r="A797" s="22" t="s">
        <v>396</v>
      </c>
      <c r="B797" s="18" t="s">
        <v>701</v>
      </c>
      <c r="C797" s="18" t="s">
        <v>100</v>
      </c>
      <c r="D797" s="18" t="s">
        <v>18</v>
      </c>
      <c r="E797" s="21" t="s">
        <v>86</v>
      </c>
      <c r="F797" s="18" t="s">
        <v>397</v>
      </c>
      <c r="G797" s="19" t="n">
        <f aca="false">G798</f>
        <v>947.9</v>
      </c>
    </row>
    <row r="798" customFormat="false" ht="15" hidden="false" customHeight="false" outlineLevel="0" collapsed="false">
      <c r="A798" s="22" t="s">
        <v>398</v>
      </c>
      <c r="B798" s="18" t="s">
        <v>701</v>
      </c>
      <c r="C798" s="18" t="s">
        <v>100</v>
      </c>
      <c r="D798" s="18" t="s">
        <v>18</v>
      </c>
      <c r="E798" s="21" t="s">
        <v>86</v>
      </c>
      <c r="F798" s="18" t="s">
        <v>399</v>
      </c>
      <c r="G798" s="19" t="n">
        <f aca="false">861.9+86</f>
        <v>947.9</v>
      </c>
    </row>
    <row r="799" customFormat="false" ht="15" hidden="false" customHeight="false" outlineLevel="0" collapsed="false">
      <c r="A799" s="22" t="s">
        <v>666</v>
      </c>
      <c r="B799" s="18" t="s">
        <v>701</v>
      </c>
      <c r="C799" s="18" t="s">
        <v>100</v>
      </c>
      <c r="D799" s="18" t="s">
        <v>34</v>
      </c>
      <c r="E799" s="18"/>
      <c r="F799" s="18"/>
      <c r="G799" s="19" t="n">
        <f aca="false">G800+G806+G817+G823</f>
        <v>61614.1</v>
      </c>
    </row>
    <row r="800" customFormat="false" ht="15" hidden="false" customHeight="false" outlineLevel="0" collapsed="false">
      <c r="A800" s="20" t="s">
        <v>656</v>
      </c>
      <c r="B800" s="18" t="s">
        <v>701</v>
      </c>
      <c r="C800" s="18" t="s">
        <v>100</v>
      </c>
      <c r="D800" s="18" t="s">
        <v>34</v>
      </c>
      <c r="E800" s="21" t="s">
        <v>657</v>
      </c>
      <c r="F800" s="18"/>
      <c r="G800" s="19" t="n">
        <f aca="false">G801</f>
        <v>56909.8</v>
      </c>
    </row>
    <row r="801" customFormat="false" ht="15" hidden="false" customHeight="false" outlineLevel="0" collapsed="false">
      <c r="A801" s="20" t="s">
        <v>667</v>
      </c>
      <c r="B801" s="18" t="s">
        <v>701</v>
      </c>
      <c r="C801" s="18" t="s">
        <v>100</v>
      </c>
      <c r="D801" s="18" t="s">
        <v>34</v>
      </c>
      <c r="E801" s="21" t="s">
        <v>668</v>
      </c>
      <c r="F801" s="18"/>
      <c r="G801" s="19" t="n">
        <f aca="false">G802</f>
        <v>56909.8</v>
      </c>
    </row>
    <row r="802" customFormat="false" ht="30" hidden="false" customHeight="false" outlineLevel="0" collapsed="false">
      <c r="A802" s="20" t="s">
        <v>669</v>
      </c>
      <c r="B802" s="18" t="s">
        <v>701</v>
      </c>
      <c r="C802" s="18" t="s">
        <v>100</v>
      </c>
      <c r="D802" s="18" t="s">
        <v>34</v>
      </c>
      <c r="E802" s="21" t="s">
        <v>670</v>
      </c>
      <c r="F802" s="25"/>
      <c r="G802" s="19" t="n">
        <f aca="false">G803</f>
        <v>56909.8</v>
      </c>
    </row>
    <row r="803" customFormat="false" ht="45" hidden="false" customHeight="false" outlineLevel="0" collapsed="false">
      <c r="A803" s="23" t="s">
        <v>671</v>
      </c>
      <c r="B803" s="18" t="s">
        <v>701</v>
      </c>
      <c r="C803" s="18" t="s">
        <v>100</v>
      </c>
      <c r="D803" s="18" t="s">
        <v>34</v>
      </c>
      <c r="E803" s="21" t="s">
        <v>672</v>
      </c>
      <c r="F803" s="25"/>
      <c r="G803" s="19" t="n">
        <f aca="false">G804</f>
        <v>56909.8</v>
      </c>
    </row>
    <row r="804" customFormat="false" ht="45" hidden="false" customHeight="false" outlineLevel="0" collapsed="false">
      <c r="A804" s="22" t="s">
        <v>139</v>
      </c>
      <c r="B804" s="18" t="s">
        <v>701</v>
      </c>
      <c r="C804" s="18" t="s">
        <v>100</v>
      </c>
      <c r="D804" s="18" t="s">
        <v>34</v>
      </c>
      <c r="E804" s="21" t="s">
        <v>672</v>
      </c>
      <c r="F804" s="25" t="n">
        <v>600</v>
      </c>
      <c r="G804" s="19" t="n">
        <f aca="false">G805</f>
        <v>56909.8</v>
      </c>
    </row>
    <row r="805" customFormat="false" ht="15" hidden="false" customHeight="false" outlineLevel="0" collapsed="false">
      <c r="A805" s="22" t="s">
        <v>141</v>
      </c>
      <c r="B805" s="18" t="s">
        <v>701</v>
      </c>
      <c r="C805" s="18" t="s">
        <v>100</v>
      </c>
      <c r="D805" s="18" t="s">
        <v>34</v>
      </c>
      <c r="E805" s="21" t="s">
        <v>672</v>
      </c>
      <c r="F805" s="25" t="n">
        <v>610</v>
      </c>
      <c r="G805" s="19" t="n">
        <f aca="false">103679-40942-9884.2+4057</f>
        <v>56909.8</v>
      </c>
    </row>
    <row r="806" customFormat="false" ht="45" hidden="false" customHeight="false" outlineLevel="0" collapsed="false">
      <c r="A806" s="20" t="s">
        <v>131</v>
      </c>
      <c r="B806" s="18" t="s">
        <v>701</v>
      </c>
      <c r="C806" s="18" t="s">
        <v>100</v>
      </c>
      <c r="D806" s="18" t="s">
        <v>34</v>
      </c>
      <c r="E806" s="21" t="s">
        <v>132</v>
      </c>
      <c r="F806" s="18"/>
      <c r="G806" s="19" t="n">
        <f aca="false">G807+G812</f>
        <v>155</v>
      </c>
    </row>
    <row r="807" customFormat="false" ht="30" hidden="false" customHeight="false" outlineLevel="0" collapsed="false">
      <c r="A807" s="20" t="s">
        <v>256</v>
      </c>
      <c r="B807" s="18" t="s">
        <v>701</v>
      </c>
      <c r="C807" s="18" t="s">
        <v>100</v>
      </c>
      <c r="D807" s="18" t="s">
        <v>34</v>
      </c>
      <c r="E807" s="21" t="s">
        <v>257</v>
      </c>
      <c r="F807" s="18"/>
      <c r="G807" s="19" t="n">
        <f aca="false">G808</f>
        <v>140</v>
      </c>
    </row>
    <row r="808" customFormat="false" ht="30" hidden="false" customHeight="false" outlineLevel="0" collapsed="false">
      <c r="A808" s="24" t="s">
        <v>258</v>
      </c>
      <c r="B808" s="18" t="s">
        <v>701</v>
      </c>
      <c r="C808" s="18" t="s">
        <v>100</v>
      </c>
      <c r="D808" s="18" t="s">
        <v>34</v>
      </c>
      <c r="E808" s="21" t="s">
        <v>259</v>
      </c>
      <c r="F808" s="18"/>
      <c r="G808" s="19" t="n">
        <f aca="false">G809</f>
        <v>140</v>
      </c>
    </row>
    <row r="809" customFormat="false" ht="30" hidden="false" customHeight="false" outlineLevel="0" collapsed="false">
      <c r="A809" s="28" t="s">
        <v>260</v>
      </c>
      <c r="B809" s="18" t="s">
        <v>701</v>
      </c>
      <c r="C809" s="18" t="s">
        <v>100</v>
      </c>
      <c r="D809" s="18" t="s">
        <v>34</v>
      </c>
      <c r="E809" s="21" t="s">
        <v>261</v>
      </c>
      <c r="F809" s="18"/>
      <c r="G809" s="19" t="n">
        <f aca="false">G810</f>
        <v>140</v>
      </c>
    </row>
    <row r="810" customFormat="false" ht="45" hidden="false" customHeight="false" outlineLevel="0" collapsed="false">
      <c r="A810" s="22" t="s">
        <v>139</v>
      </c>
      <c r="B810" s="18" t="s">
        <v>701</v>
      </c>
      <c r="C810" s="18" t="s">
        <v>100</v>
      </c>
      <c r="D810" s="18" t="s">
        <v>34</v>
      </c>
      <c r="E810" s="21" t="s">
        <v>261</v>
      </c>
      <c r="F810" s="18" t="s">
        <v>140</v>
      </c>
      <c r="G810" s="19" t="n">
        <f aca="false">G811</f>
        <v>140</v>
      </c>
    </row>
    <row r="811" customFormat="false" ht="15" hidden="false" customHeight="false" outlineLevel="0" collapsed="false">
      <c r="A811" s="22" t="s">
        <v>141</v>
      </c>
      <c r="B811" s="18" t="s">
        <v>701</v>
      </c>
      <c r="C811" s="18" t="s">
        <v>100</v>
      </c>
      <c r="D811" s="18" t="s">
        <v>34</v>
      </c>
      <c r="E811" s="21" t="s">
        <v>261</v>
      </c>
      <c r="F811" s="18" t="s">
        <v>142</v>
      </c>
      <c r="G811" s="19" t="n">
        <v>140</v>
      </c>
    </row>
    <row r="812" customFormat="false" ht="30" hidden="false" customHeight="false" outlineLevel="0" collapsed="false">
      <c r="A812" s="20" t="s">
        <v>219</v>
      </c>
      <c r="B812" s="18" t="s">
        <v>701</v>
      </c>
      <c r="C812" s="18" t="s">
        <v>100</v>
      </c>
      <c r="D812" s="18" t="s">
        <v>34</v>
      </c>
      <c r="E812" s="21" t="s">
        <v>220</v>
      </c>
      <c r="F812" s="18"/>
      <c r="G812" s="19" t="n">
        <f aca="false">G813</f>
        <v>15</v>
      </c>
    </row>
    <row r="813" customFormat="false" ht="75" hidden="false" customHeight="false" outlineLevel="0" collapsed="false">
      <c r="A813" s="24" t="s">
        <v>221</v>
      </c>
      <c r="B813" s="18" t="s">
        <v>701</v>
      </c>
      <c r="C813" s="18" t="s">
        <v>100</v>
      </c>
      <c r="D813" s="18" t="s">
        <v>34</v>
      </c>
      <c r="E813" s="21" t="s">
        <v>222</v>
      </c>
      <c r="F813" s="18"/>
      <c r="G813" s="19" t="n">
        <f aca="false">G814</f>
        <v>15</v>
      </c>
    </row>
    <row r="814" customFormat="false" ht="45" hidden="false" customHeight="false" outlineLevel="0" collapsed="false">
      <c r="A814" s="24" t="s">
        <v>223</v>
      </c>
      <c r="B814" s="18" t="s">
        <v>701</v>
      </c>
      <c r="C814" s="18" t="s">
        <v>100</v>
      </c>
      <c r="D814" s="18" t="s">
        <v>34</v>
      </c>
      <c r="E814" s="21" t="s">
        <v>224</v>
      </c>
      <c r="F814" s="18"/>
      <c r="G814" s="19" t="n">
        <f aca="false">G815</f>
        <v>15</v>
      </c>
    </row>
    <row r="815" customFormat="false" ht="45" hidden="false" customHeight="false" outlineLevel="0" collapsed="false">
      <c r="A815" s="22" t="s">
        <v>139</v>
      </c>
      <c r="B815" s="18" t="s">
        <v>701</v>
      </c>
      <c r="C815" s="18" t="s">
        <v>100</v>
      </c>
      <c r="D815" s="18" t="s">
        <v>34</v>
      </c>
      <c r="E815" s="21" t="s">
        <v>224</v>
      </c>
      <c r="F815" s="18" t="s">
        <v>140</v>
      </c>
      <c r="G815" s="19" t="n">
        <f aca="false">G816</f>
        <v>15</v>
      </c>
    </row>
    <row r="816" customFormat="false" ht="15" hidden="false" customHeight="false" outlineLevel="0" collapsed="false">
      <c r="A816" s="22" t="s">
        <v>141</v>
      </c>
      <c r="B816" s="18" t="s">
        <v>701</v>
      </c>
      <c r="C816" s="18" t="s">
        <v>100</v>
      </c>
      <c r="D816" s="18" t="s">
        <v>34</v>
      </c>
      <c r="E816" s="21" t="s">
        <v>224</v>
      </c>
      <c r="F816" s="18" t="s">
        <v>142</v>
      </c>
      <c r="G816" s="19" t="n">
        <v>15</v>
      </c>
    </row>
    <row r="817" customFormat="false" ht="30" hidden="false" customHeight="false" outlineLevel="0" collapsed="false">
      <c r="A817" s="20" t="s">
        <v>57</v>
      </c>
      <c r="B817" s="18" t="s">
        <v>701</v>
      </c>
      <c r="C817" s="18" t="s">
        <v>100</v>
      </c>
      <c r="D817" s="18" t="s">
        <v>34</v>
      </c>
      <c r="E817" s="21" t="s">
        <v>58</v>
      </c>
      <c r="F817" s="18"/>
      <c r="G817" s="19" t="n">
        <f aca="false">G818</f>
        <v>4157</v>
      </c>
    </row>
    <row r="818" customFormat="false" ht="15" hidden="false" customHeight="false" outlineLevel="0" collapsed="false">
      <c r="A818" s="20" t="s">
        <v>59</v>
      </c>
      <c r="B818" s="18" t="s">
        <v>701</v>
      </c>
      <c r="C818" s="18" t="s">
        <v>100</v>
      </c>
      <c r="D818" s="18" t="s">
        <v>34</v>
      </c>
      <c r="E818" s="21" t="s">
        <v>60</v>
      </c>
      <c r="F818" s="18"/>
      <c r="G818" s="19" t="n">
        <f aca="false">G819</f>
        <v>4157</v>
      </c>
    </row>
    <row r="819" customFormat="false" ht="60" hidden="false" customHeight="false" outlineLevel="0" collapsed="false">
      <c r="A819" s="24" t="s">
        <v>61</v>
      </c>
      <c r="B819" s="18" t="s">
        <v>701</v>
      </c>
      <c r="C819" s="18" t="s">
        <v>100</v>
      </c>
      <c r="D819" s="18" t="s">
        <v>34</v>
      </c>
      <c r="E819" s="21" t="s">
        <v>62</v>
      </c>
      <c r="F819" s="18"/>
      <c r="G819" s="19" t="n">
        <f aca="false">G820</f>
        <v>4157</v>
      </c>
    </row>
    <row r="820" customFormat="false" ht="120" hidden="false" customHeight="false" outlineLevel="0" collapsed="false">
      <c r="A820" s="24" t="s">
        <v>63</v>
      </c>
      <c r="B820" s="18" t="s">
        <v>701</v>
      </c>
      <c r="C820" s="18" t="s">
        <v>100</v>
      </c>
      <c r="D820" s="18" t="s">
        <v>34</v>
      </c>
      <c r="E820" s="21" t="s">
        <v>64</v>
      </c>
      <c r="F820" s="18"/>
      <c r="G820" s="19" t="n">
        <f aca="false">G821</f>
        <v>4157</v>
      </c>
    </row>
    <row r="821" customFormat="false" ht="30" hidden="false" customHeight="false" outlineLevel="0" collapsed="false">
      <c r="A821" s="22" t="s">
        <v>43</v>
      </c>
      <c r="B821" s="18" t="s">
        <v>701</v>
      </c>
      <c r="C821" s="18" t="s">
        <v>100</v>
      </c>
      <c r="D821" s="18" t="s">
        <v>34</v>
      </c>
      <c r="E821" s="21" t="s">
        <v>64</v>
      </c>
      <c r="F821" s="18" t="s">
        <v>44</v>
      </c>
      <c r="G821" s="19" t="n">
        <f aca="false">G822</f>
        <v>4157</v>
      </c>
    </row>
    <row r="822" customFormat="false" ht="45" hidden="false" customHeight="false" outlineLevel="0" collapsed="false">
      <c r="A822" s="22" t="s">
        <v>45</v>
      </c>
      <c r="B822" s="18" t="s">
        <v>701</v>
      </c>
      <c r="C822" s="18" t="s">
        <v>100</v>
      </c>
      <c r="D822" s="18" t="s">
        <v>34</v>
      </c>
      <c r="E822" s="21" t="s">
        <v>64</v>
      </c>
      <c r="F822" s="18" t="s">
        <v>46</v>
      </c>
      <c r="G822" s="19" t="n">
        <f aca="false">1748.6+2052.7+355.6+0.1</f>
        <v>4157</v>
      </c>
    </row>
    <row r="823" customFormat="false" ht="15" hidden="false" customHeight="false" outlineLevel="0" collapsed="false">
      <c r="A823" s="20" t="s">
        <v>83</v>
      </c>
      <c r="B823" s="18" t="s">
        <v>701</v>
      </c>
      <c r="C823" s="18" t="s">
        <v>100</v>
      </c>
      <c r="D823" s="18" t="s">
        <v>34</v>
      </c>
      <c r="E823" s="21" t="s">
        <v>84</v>
      </c>
      <c r="F823" s="18"/>
      <c r="G823" s="19" t="n">
        <f aca="false">G824</f>
        <v>392.3</v>
      </c>
    </row>
    <row r="824" customFormat="false" ht="15" hidden="false" customHeight="false" outlineLevel="0" collapsed="false">
      <c r="A824" s="20" t="s">
        <v>85</v>
      </c>
      <c r="B824" s="18" t="s">
        <v>701</v>
      </c>
      <c r="C824" s="18" t="s">
        <v>100</v>
      </c>
      <c r="D824" s="18" t="s">
        <v>34</v>
      </c>
      <c r="E824" s="21" t="s">
        <v>86</v>
      </c>
      <c r="F824" s="18"/>
      <c r="G824" s="19" t="n">
        <f aca="false">G825</f>
        <v>392.3</v>
      </c>
    </row>
    <row r="825" customFormat="false" ht="45" hidden="false" customHeight="false" outlineLevel="0" collapsed="false">
      <c r="A825" s="22" t="s">
        <v>139</v>
      </c>
      <c r="B825" s="18" t="s">
        <v>701</v>
      </c>
      <c r="C825" s="18" t="s">
        <v>100</v>
      </c>
      <c r="D825" s="18" t="s">
        <v>34</v>
      </c>
      <c r="E825" s="21" t="s">
        <v>86</v>
      </c>
      <c r="F825" s="18" t="s">
        <v>140</v>
      </c>
      <c r="G825" s="19" t="n">
        <f aca="false">G826</f>
        <v>392.3</v>
      </c>
    </row>
    <row r="826" customFormat="false" ht="15" hidden="false" customHeight="false" outlineLevel="0" collapsed="false">
      <c r="A826" s="22" t="s">
        <v>141</v>
      </c>
      <c r="B826" s="18" t="s">
        <v>701</v>
      </c>
      <c r="C826" s="18" t="s">
        <v>100</v>
      </c>
      <c r="D826" s="18" t="s">
        <v>34</v>
      </c>
      <c r="E826" s="21" t="s">
        <v>86</v>
      </c>
      <c r="F826" s="18" t="s">
        <v>142</v>
      </c>
      <c r="G826" s="19" t="n">
        <v>392.3</v>
      </c>
    </row>
    <row r="827" customFormat="false" ht="15" hidden="false" customHeight="false" outlineLevel="0" collapsed="false">
      <c r="A827" s="22" t="s">
        <v>673</v>
      </c>
      <c r="B827" s="18" t="s">
        <v>701</v>
      </c>
      <c r="C827" s="18" t="s">
        <v>343</v>
      </c>
      <c r="D827" s="18"/>
      <c r="E827" s="21"/>
      <c r="F827" s="18"/>
      <c r="G827" s="19" t="n">
        <f aca="false">G828</f>
        <v>1812.3</v>
      </c>
    </row>
    <row r="828" customFormat="false" ht="30" hidden="false" customHeight="false" outlineLevel="0" collapsed="false">
      <c r="A828" s="22" t="s">
        <v>674</v>
      </c>
      <c r="B828" s="18" t="s">
        <v>701</v>
      </c>
      <c r="C828" s="18" t="s">
        <v>343</v>
      </c>
      <c r="D828" s="18" t="s">
        <v>48</v>
      </c>
      <c r="E828" s="21"/>
      <c r="F828" s="18"/>
      <c r="G828" s="19" t="n">
        <f aca="false">G829</f>
        <v>1812.3</v>
      </c>
    </row>
    <row r="829" customFormat="false" ht="15" hidden="false" customHeight="false" outlineLevel="0" collapsed="false">
      <c r="A829" s="20" t="s">
        <v>83</v>
      </c>
      <c r="B829" s="18" t="s">
        <v>701</v>
      </c>
      <c r="C829" s="18" t="s">
        <v>343</v>
      </c>
      <c r="D829" s="18" t="s">
        <v>48</v>
      </c>
      <c r="E829" s="21" t="s">
        <v>84</v>
      </c>
      <c r="F829" s="18"/>
      <c r="G829" s="19" t="n">
        <f aca="false">G830</f>
        <v>1812.3</v>
      </c>
    </row>
    <row r="830" customFormat="false" ht="15" hidden="false" customHeight="false" outlineLevel="0" collapsed="false">
      <c r="A830" s="20" t="s">
        <v>85</v>
      </c>
      <c r="B830" s="18" t="s">
        <v>701</v>
      </c>
      <c r="C830" s="18" t="s">
        <v>343</v>
      </c>
      <c r="D830" s="18" t="s">
        <v>48</v>
      </c>
      <c r="E830" s="21" t="s">
        <v>86</v>
      </c>
      <c r="F830" s="18"/>
      <c r="G830" s="19" t="n">
        <f aca="false">G831</f>
        <v>1812.3</v>
      </c>
    </row>
    <row r="831" customFormat="false" ht="30" hidden="false" customHeight="false" outlineLevel="0" collapsed="false">
      <c r="A831" s="22" t="s">
        <v>43</v>
      </c>
      <c r="B831" s="18" t="s">
        <v>701</v>
      </c>
      <c r="C831" s="18" t="s">
        <v>343</v>
      </c>
      <c r="D831" s="18" t="s">
        <v>48</v>
      </c>
      <c r="E831" s="21" t="s">
        <v>86</v>
      </c>
      <c r="F831" s="18" t="s">
        <v>44</v>
      </c>
      <c r="G831" s="19" t="n">
        <f aca="false">G832</f>
        <v>1812.3</v>
      </c>
    </row>
    <row r="832" customFormat="false" ht="45" hidden="false" customHeight="false" outlineLevel="0" collapsed="false">
      <c r="A832" s="22" t="s">
        <v>45</v>
      </c>
      <c r="B832" s="18" t="s">
        <v>701</v>
      </c>
      <c r="C832" s="18" t="s">
        <v>343</v>
      </c>
      <c r="D832" s="18" t="s">
        <v>48</v>
      </c>
      <c r="E832" s="21" t="s">
        <v>86</v>
      </c>
      <c r="F832" s="18" t="s">
        <v>46</v>
      </c>
      <c r="G832" s="19" t="n">
        <v>1812.3</v>
      </c>
    </row>
    <row r="833" customFormat="false" ht="30" hidden="false" customHeight="false" outlineLevel="0" collapsed="false">
      <c r="A833" s="17" t="s">
        <v>675</v>
      </c>
      <c r="B833" s="18" t="s">
        <v>701</v>
      </c>
      <c r="C833" s="18" t="s">
        <v>106</v>
      </c>
      <c r="D833" s="18"/>
      <c r="E833" s="50"/>
      <c r="F833" s="50"/>
      <c r="G833" s="19" t="n">
        <f aca="false">G834</f>
        <v>22115.4</v>
      </c>
    </row>
    <row r="834" customFormat="false" ht="30" hidden="false" customHeight="false" outlineLevel="0" collapsed="false">
      <c r="A834" s="17" t="s">
        <v>676</v>
      </c>
      <c r="B834" s="18" t="s">
        <v>701</v>
      </c>
      <c r="C834" s="18" t="s">
        <v>106</v>
      </c>
      <c r="D834" s="18" t="s">
        <v>18</v>
      </c>
      <c r="E834" s="50"/>
      <c r="F834" s="50"/>
      <c r="G834" s="19" t="n">
        <f aca="false">G835</f>
        <v>22115.4</v>
      </c>
    </row>
    <row r="835" customFormat="false" ht="30" hidden="false" customHeight="false" outlineLevel="0" collapsed="false">
      <c r="A835" s="20" t="s">
        <v>21</v>
      </c>
      <c r="B835" s="18" t="s">
        <v>701</v>
      </c>
      <c r="C835" s="18" t="s">
        <v>106</v>
      </c>
      <c r="D835" s="18" t="s">
        <v>18</v>
      </c>
      <c r="E835" s="18" t="s">
        <v>22</v>
      </c>
      <c r="F835" s="50"/>
      <c r="G835" s="19" t="n">
        <f aca="false">G836</f>
        <v>22115.4</v>
      </c>
    </row>
    <row r="836" customFormat="false" ht="30" hidden="false" customHeight="false" outlineLevel="0" collapsed="false">
      <c r="A836" s="20" t="s">
        <v>677</v>
      </c>
      <c r="B836" s="18" t="s">
        <v>701</v>
      </c>
      <c r="C836" s="18" t="s">
        <v>106</v>
      </c>
      <c r="D836" s="18" t="s">
        <v>18</v>
      </c>
      <c r="E836" s="18" t="s">
        <v>678</v>
      </c>
      <c r="F836" s="18"/>
      <c r="G836" s="19" t="n">
        <f aca="false">G837</f>
        <v>22115.4</v>
      </c>
    </row>
    <row r="837" customFormat="false" ht="30" hidden="false" customHeight="false" outlineLevel="0" collapsed="false">
      <c r="A837" s="24" t="s">
        <v>679</v>
      </c>
      <c r="B837" s="18" t="s">
        <v>701</v>
      </c>
      <c r="C837" s="18" t="s">
        <v>106</v>
      </c>
      <c r="D837" s="18" t="s">
        <v>18</v>
      </c>
      <c r="E837" s="18" t="s">
        <v>680</v>
      </c>
      <c r="F837" s="18"/>
      <c r="G837" s="19" t="n">
        <f aca="false">G838</f>
        <v>22115.4</v>
      </c>
    </row>
    <row r="838" customFormat="false" ht="15" hidden="false" customHeight="false" outlineLevel="0" collapsed="false">
      <c r="A838" s="20" t="s">
        <v>681</v>
      </c>
      <c r="B838" s="18" t="s">
        <v>701</v>
      </c>
      <c r="C838" s="18" t="s">
        <v>106</v>
      </c>
      <c r="D838" s="18" t="s">
        <v>18</v>
      </c>
      <c r="E838" s="21" t="s">
        <v>682</v>
      </c>
      <c r="F838" s="18"/>
      <c r="G838" s="19" t="n">
        <f aca="false">G839</f>
        <v>22115.4</v>
      </c>
    </row>
    <row r="839" customFormat="false" ht="30" hidden="false" customHeight="false" outlineLevel="0" collapsed="false">
      <c r="A839" s="17" t="s">
        <v>675</v>
      </c>
      <c r="B839" s="18" t="s">
        <v>701</v>
      </c>
      <c r="C839" s="18" t="s">
        <v>106</v>
      </c>
      <c r="D839" s="18" t="s">
        <v>18</v>
      </c>
      <c r="E839" s="21" t="s">
        <v>682</v>
      </c>
      <c r="F839" s="18" t="s">
        <v>683</v>
      </c>
      <c r="G839" s="19" t="n">
        <f aca="false">G840</f>
        <v>22115.4</v>
      </c>
    </row>
    <row r="840" customFormat="false" ht="15" hidden="false" customHeight="false" outlineLevel="0" collapsed="false">
      <c r="A840" s="17" t="s">
        <v>684</v>
      </c>
      <c r="B840" s="18" t="s">
        <v>701</v>
      </c>
      <c r="C840" s="18" t="s">
        <v>106</v>
      </c>
      <c r="D840" s="18" t="s">
        <v>18</v>
      </c>
      <c r="E840" s="21" t="s">
        <v>682</v>
      </c>
      <c r="F840" s="18" t="s">
        <v>685</v>
      </c>
      <c r="G840" s="19" t="n">
        <f aca="false">14140+7975.4</f>
        <v>22115.4</v>
      </c>
    </row>
    <row r="841" customFormat="false" ht="31.2" hidden="false" customHeight="false" outlineLevel="0" collapsed="false">
      <c r="A841" s="14" t="s">
        <v>702</v>
      </c>
      <c r="B841" s="15" t="s">
        <v>703</v>
      </c>
      <c r="C841" s="15"/>
      <c r="D841" s="15"/>
      <c r="E841" s="15"/>
      <c r="F841" s="15"/>
      <c r="G841" s="49" t="n">
        <f aca="false">G842+G853+G1033</f>
        <v>1222517.1</v>
      </c>
    </row>
    <row r="842" customFormat="false" ht="15" hidden="false" customHeight="false" outlineLevel="0" collapsed="false">
      <c r="A842" s="26" t="s">
        <v>262</v>
      </c>
      <c r="B842" s="18" t="s">
        <v>703</v>
      </c>
      <c r="C842" s="18" t="s">
        <v>48</v>
      </c>
      <c r="D842" s="18"/>
      <c r="E842" s="18"/>
      <c r="F842" s="18"/>
      <c r="G842" s="30" t="n">
        <f aca="false">G843</f>
        <v>7022.3</v>
      </c>
    </row>
    <row r="843" customFormat="false" ht="15" hidden="false" customHeight="false" outlineLevel="0" collapsed="false">
      <c r="A843" s="26" t="s">
        <v>316</v>
      </c>
      <c r="B843" s="18" t="s">
        <v>703</v>
      </c>
      <c r="C843" s="18" t="s">
        <v>48</v>
      </c>
      <c r="D843" s="18" t="s">
        <v>317</v>
      </c>
      <c r="E843" s="18"/>
      <c r="F843" s="18"/>
      <c r="G843" s="30" t="n">
        <f aca="false">G844</f>
        <v>7022.3</v>
      </c>
    </row>
    <row r="844" customFormat="false" ht="30" hidden="false" customHeight="false" outlineLevel="0" collapsed="false">
      <c r="A844" s="20" t="s">
        <v>183</v>
      </c>
      <c r="B844" s="18" t="s">
        <v>703</v>
      </c>
      <c r="C844" s="18" t="s">
        <v>48</v>
      </c>
      <c r="D844" s="18" t="s">
        <v>317</v>
      </c>
      <c r="E844" s="21" t="s">
        <v>184</v>
      </c>
      <c r="F844" s="18"/>
      <c r="G844" s="19" t="n">
        <f aca="false">G845</f>
        <v>7022.3</v>
      </c>
    </row>
    <row r="845" customFormat="false" ht="60" hidden="false" customHeight="false" outlineLevel="0" collapsed="false">
      <c r="A845" s="20" t="s">
        <v>322</v>
      </c>
      <c r="B845" s="18" t="s">
        <v>703</v>
      </c>
      <c r="C845" s="18" t="s">
        <v>48</v>
      </c>
      <c r="D845" s="18" t="s">
        <v>317</v>
      </c>
      <c r="E845" s="21" t="s">
        <v>323</v>
      </c>
      <c r="F845" s="18"/>
      <c r="G845" s="19" t="n">
        <f aca="false">G846</f>
        <v>7022.3</v>
      </c>
    </row>
    <row r="846" customFormat="false" ht="30" hidden="false" customHeight="false" outlineLevel="0" collapsed="false">
      <c r="A846" s="20" t="s">
        <v>336</v>
      </c>
      <c r="B846" s="18" t="s">
        <v>703</v>
      </c>
      <c r="C846" s="18" t="s">
        <v>48</v>
      </c>
      <c r="D846" s="18" t="s">
        <v>317</v>
      </c>
      <c r="E846" s="21" t="s">
        <v>337</v>
      </c>
      <c r="F846" s="25"/>
      <c r="G846" s="30" t="n">
        <f aca="false">G847+G850</f>
        <v>7022.3</v>
      </c>
    </row>
    <row r="847" customFormat="false" ht="60" hidden="false" customHeight="false" outlineLevel="0" collapsed="false">
      <c r="A847" s="23" t="s">
        <v>338</v>
      </c>
      <c r="B847" s="18" t="s">
        <v>703</v>
      </c>
      <c r="C847" s="18" t="s">
        <v>48</v>
      </c>
      <c r="D847" s="18" t="s">
        <v>317</v>
      </c>
      <c r="E847" s="21" t="s">
        <v>339</v>
      </c>
      <c r="F847" s="25"/>
      <c r="G847" s="30" t="n">
        <f aca="false">G848</f>
        <v>4631.3</v>
      </c>
    </row>
    <row r="848" customFormat="false" ht="30" hidden="false" customHeight="false" outlineLevel="0" collapsed="false">
      <c r="A848" s="22" t="s">
        <v>43</v>
      </c>
      <c r="B848" s="18" t="s">
        <v>703</v>
      </c>
      <c r="C848" s="18" t="s">
        <v>48</v>
      </c>
      <c r="D848" s="18" t="s">
        <v>317</v>
      </c>
      <c r="E848" s="21" t="s">
        <v>339</v>
      </c>
      <c r="F848" s="18" t="s">
        <v>44</v>
      </c>
      <c r="G848" s="30" t="n">
        <f aca="false">G849</f>
        <v>4631.3</v>
      </c>
    </row>
    <row r="849" customFormat="false" ht="45" hidden="false" customHeight="false" outlineLevel="0" collapsed="false">
      <c r="A849" s="22" t="s">
        <v>45</v>
      </c>
      <c r="B849" s="18" t="s">
        <v>703</v>
      </c>
      <c r="C849" s="18" t="s">
        <v>48</v>
      </c>
      <c r="D849" s="18" t="s">
        <v>317</v>
      </c>
      <c r="E849" s="21" t="s">
        <v>339</v>
      </c>
      <c r="F849" s="18" t="s">
        <v>46</v>
      </c>
      <c r="G849" s="30" t="n">
        <f aca="false">1129.6+(3338.7+50)+113</f>
        <v>4631.3</v>
      </c>
    </row>
    <row r="850" customFormat="false" ht="45" hidden="false" customHeight="false" outlineLevel="0" collapsed="false">
      <c r="A850" s="23" t="s">
        <v>340</v>
      </c>
      <c r="B850" s="18" t="s">
        <v>703</v>
      </c>
      <c r="C850" s="18" t="s">
        <v>48</v>
      </c>
      <c r="D850" s="18" t="s">
        <v>317</v>
      </c>
      <c r="E850" s="21" t="s">
        <v>341</v>
      </c>
      <c r="F850" s="25"/>
      <c r="G850" s="30" t="n">
        <f aca="false">G851</f>
        <v>2391</v>
      </c>
    </row>
    <row r="851" customFormat="false" ht="30" hidden="false" customHeight="false" outlineLevel="0" collapsed="false">
      <c r="A851" s="22" t="s">
        <v>43</v>
      </c>
      <c r="B851" s="18" t="s">
        <v>703</v>
      </c>
      <c r="C851" s="18" t="s">
        <v>48</v>
      </c>
      <c r="D851" s="18" t="s">
        <v>317</v>
      </c>
      <c r="E851" s="21" t="s">
        <v>341</v>
      </c>
      <c r="F851" s="18" t="s">
        <v>44</v>
      </c>
      <c r="G851" s="30" t="n">
        <f aca="false">G852</f>
        <v>2391</v>
      </c>
    </row>
    <row r="852" customFormat="false" ht="45" hidden="false" customHeight="false" outlineLevel="0" collapsed="false">
      <c r="A852" s="22" t="s">
        <v>45</v>
      </c>
      <c r="B852" s="18" t="s">
        <v>703</v>
      </c>
      <c r="C852" s="18" t="s">
        <v>48</v>
      </c>
      <c r="D852" s="18" t="s">
        <v>317</v>
      </c>
      <c r="E852" s="21" t="s">
        <v>341</v>
      </c>
      <c r="F852" s="18" t="s">
        <v>46</v>
      </c>
      <c r="G852" s="30" t="n">
        <v>2391</v>
      </c>
    </row>
    <row r="853" customFormat="false" ht="15" hidden="false" customHeight="false" outlineLevel="0" collapsed="false">
      <c r="A853" s="17" t="s">
        <v>475</v>
      </c>
      <c r="B853" s="18" t="s">
        <v>703</v>
      </c>
      <c r="C853" s="18" t="s">
        <v>96</v>
      </c>
      <c r="D853" s="18"/>
      <c r="E853" s="18"/>
      <c r="F853" s="18"/>
      <c r="G853" s="30" t="n">
        <f aca="false">G854+G903+G972+G1007</f>
        <v>1193975.8</v>
      </c>
    </row>
    <row r="854" customFormat="false" ht="15" hidden="false" customHeight="false" outlineLevel="0" collapsed="false">
      <c r="A854" s="17" t="s">
        <v>476</v>
      </c>
      <c r="B854" s="18" t="s">
        <v>703</v>
      </c>
      <c r="C854" s="18" t="s">
        <v>96</v>
      </c>
      <c r="D854" s="18" t="s">
        <v>18</v>
      </c>
      <c r="E854" s="18"/>
      <c r="F854" s="18"/>
      <c r="G854" s="30" t="n">
        <f aca="false">G855+G874+G890+G899</f>
        <v>529344</v>
      </c>
    </row>
    <row r="855" customFormat="false" ht="15" hidden="false" customHeight="false" outlineLevel="0" collapsed="false">
      <c r="A855" s="20" t="s">
        <v>115</v>
      </c>
      <c r="B855" s="18" t="s">
        <v>703</v>
      </c>
      <c r="C855" s="18" t="s">
        <v>96</v>
      </c>
      <c r="D855" s="18" t="s">
        <v>18</v>
      </c>
      <c r="E855" s="21" t="s">
        <v>116</v>
      </c>
      <c r="F855" s="18"/>
      <c r="G855" s="30" t="n">
        <f aca="false">G856</f>
        <v>500523</v>
      </c>
    </row>
    <row r="856" customFormat="false" ht="15" hidden="false" customHeight="false" outlineLevel="0" collapsed="false">
      <c r="A856" s="20" t="s">
        <v>117</v>
      </c>
      <c r="B856" s="18" t="s">
        <v>703</v>
      </c>
      <c r="C856" s="18" t="s">
        <v>96</v>
      </c>
      <c r="D856" s="18" t="s">
        <v>18</v>
      </c>
      <c r="E856" s="21" t="s">
        <v>118</v>
      </c>
      <c r="F856" s="18"/>
      <c r="G856" s="30" t="n">
        <f aca="false">G857+G864</f>
        <v>500523</v>
      </c>
    </row>
    <row r="857" customFormat="false" ht="45" hidden="false" customHeight="false" outlineLevel="0" collapsed="false">
      <c r="A857" s="20" t="s">
        <v>477</v>
      </c>
      <c r="B857" s="18" t="s">
        <v>703</v>
      </c>
      <c r="C857" s="18" t="s">
        <v>96</v>
      </c>
      <c r="D857" s="18" t="s">
        <v>18</v>
      </c>
      <c r="E857" s="21" t="s">
        <v>478</v>
      </c>
      <c r="F857" s="18"/>
      <c r="G857" s="30" t="n">
        <f aca="false">G858+G861</f>
        <v>2733</v>
      </c>
    </row>
    <row r="858" customFormat="false" ht="105" hidden="false" customHeight="false" outlineLevel="0" collapsed="false">
      <c r="A858" s="24" t="s">
        <v>479</v>
      </c>
      <c r="B858" s="18" t="s">
        <v>703</v>
      </c>
      <c r="C858" s="18" t="s">
        <v>96</v>
      </c>
      <c r="D858" s="18" t="s">
        <v>18</v>
      </c>
      <c r="E858" s="21" t="s">
        <v>480</v>
      </c>
      <c r="F858" s="25"/>
      <c r="G858" s="30" t="n">
        <f aca="false">G859</f>
        <v>50</v>
      </c>
    </row>
    <row r="859" customFormat="false" ht="45" hidden="false" customHeight="false" outlineLevel="0" collapsed="false">
      <c r="A859" s="22" t="s">
        <v>139</v>
      </c>
      <c r="B859" s="18" t="s">
        <v>703</v>
      </c>
      <c r="C859" s="18" t="s">
        <v>96</v>
      </c>
      <c r="D859" s="18" t="s">
        <v>18</v>
      </c>
      <c r="E859" s="21" t="s">
        <v>480</v>
      </c>
      <c r="F859" s="18" t="s">
        <v>140</v>
      </c>
      <c r="G859" s="30" t="n">
        <f aca="false">G860</f>
        <v>50</v>
      </c>
    </row>
    <row r="860" customFormat="false" ht="15" hidden="false" customHeight="false" outlineLevel="0" collapsed="false">
      <c r="A860" s="22" t="s">
        <v>141</v>
      </c>
      <c r="B860" s="18" t="s">
        <v>703</v>
      </c>
      <c r="C860" s="18" t="s">
        <v>96</v>
      </c>
      <c r="D860" s="18" t="s">
        <v>18</v>
      </c>
      <c r="E860" s="21" t="s">
        <v>480</v>
      </c>
      <c r="F860" s="18" t="s">
        <v>142</v>
      </c>
      <c r="G860" s="30" t="n">
        <v>50</v>
      </c>
    </row>
    <row r="861" customFormat="false" ht="60" hidden="false" customHeight="false" outlineLevel="0" collapsed="false">
      <c r="A861" s="20" t="s">
        <v>481</v>
      </c>
      <c r="B861" s="18" t="s">
        <v>703</v>
      </c>
      <c r="C861" s="18" t="s">
        <v>96</v>
      </c>
      <c r="D861" s="18" t="s">
        <v>18</v>
      </c>
      <c r="E861" s="21" t="s">
        <v>482</v>
      </c>
      <c r="F861" s="18"/>
      <c r="G861" s="30" t="n">
        <f aca="false">G862</f>
        <v>2683</v>
      </c>
    </row>
    <row r="862" customFormat="false" ht="30" hidden="false" customHeight="false" outlineLevel="0" collapsed="false">
      <c r="A862" s="22" t="s">
        <v>43</v>
      </c>
      <c r="B862" s="18" t="s">
        <v>703</v>
      </c>
      <c r="C862" s="18" t="s">
        <v>96</v>
      </c>
      <c r="D862" s="18" t="s">
        <v>18</v>
      </c>
      <c r="E862" s="21" t="s">
        <v>482</v>
      </c>
      <c r="F862" s="18" t="s">
        <v>44</v>
      </c>
      <c r="G862" s="30" t="n">
        <f aca="false">G863</f>
        <v>2683</v>
      </c>
    </row>
    <row r="863" customFormat="false" ht="45" hidden="false" customHeight="false" outlineLevel="0" collapsed="false">
      <c r="A863" s="22" t="s">
        <v>45</v>
      </c>
      <c r="B863" s="18" t="s">
        <v>703</v>
      </c>
      <c r="C863" s="18" t="s">
        <v>96</v>
      </c>
      <c r="D863" s="18" t="s">
        <v>18</v>
      </c>
      <c r="E863" s="21" t="s">
        <v>482</v>
      </c>
      <c r="F863" s="18" t="s">
        <v>46</v>
      </c>
      <c r="G863" s="30" t="n">
        <f aca="false">5383-2700</f>
        <v>2683</v>
      </c>
    </row>
    <row r="864" customFormat="false" ht="60" hidden="false" customHeight="false" outlineLevel="0" collapsed="false">
      <c r="A864" s="20" t="s">
        <v>119</v>
      </c>
      <c r="B864" s="18" t="s">
        <v>703</v>
      </c>
      <c r="C864" s="18" t="s">
        <v>96</v>
      </c>
      <c r="D864" s="18" t="s">
        <v>18</v>
      </c>
      <c r="E864" s="21" t="s">
        <v>120</v>
      </c>
      <c r="F864" s="18"/>
      <c r="G864" s="30" t="n">
        <f aca="false">G865+G868+G871</f>
        <v>497790</v>
      </c>
    </row>
    <row r="865" customFormat="false" ht="45" hidden="false" customHeight="false" outlineLevel="0" collapsed="false">
      <c r="A865" s="42" t="s">
        <v>483</v>
      </c>
      <c r="B865" s="18" t="s">
        <v>703</v>
      </c>
      <c r="C865" s="18" t="s">
        <v>96</v>
      </c>
      <c r="D865" s="18" t="s">
        <v>18</v>
      </c>
      <c r="E865" s="21" t="s">
        <v>484</v>
      </c>
      <c r="F865" s="18"/>
      <c r="G865" s="30" t="n">
        <f aca="false">G866</f>
        <v>156372</v>
      </c>
    </row>
    <row r="866" customFormat="false" ht="45" hidden="false" customHeight="false" outlineLevel="0" collapsed="false">
      <c r="A866" s="22" t="s">
        <v>139</v>
      </c>
      <c r="B866" s="18" t="s">
        <v>703</v>
      </c>
      <c r="C866" s="18" t="s">
        <v>96</v>
      </c>
      <c r="D866" s="18" t="s">
        <v>18</v>
      </c>
      <c r="E866" s="21" t="s">
        <v>484</v>
      </c>
      <c r="F866" s="18" t="s">
        <v>140</v>
      </c>
      <c r="G866" s="30" t="n">
        <f aca="false">G867</f>
        <v>156372</v>
      </c>
    </row>
    <row r="867" customFormat="false" ht="15" hidden="false" customHeight="false" outlineLevel="0" collapsed="false">
      <c r="A867" s="22" t="s">
        <v>141</v>
      </c>
      <c r="B867" s="18" t="s">
        <v>703</v>
      </c>
      <c r="C867" s="18" t="s">
        <v>96</v>
      </c>
      <c r="D867" s="18" t="s">
        <v>18</v>
      </c>
      <c r="E867" s="21" t="s">
        <v>484</v>
      </c>
      <c r="F867" s="18" t="s">
        <v>142</v>
      </c>
      <c r="G867" s="30" t="n">
        <f aca="false">157372-1000</f>
        <v>156372</v>
      </c>
    </row>
    <row r="868" customFormat="false" ht="150" hidden="false" customHeight="false" outlineLevel="0" collapsed="false">
      <c r="A868" s="24" t="s">
        <v>485</v>
      </c>
      <c r="B868" s="18" t="s">
        <v>703</v>
      </c>
      <c r="C868" s="18" t="s">
        <v>96</v>
      </c>
      <c r="D868" s="18" t="s">
        <v>18</v>
      </c>
      <c r="E868" s="21" t="s">
        <v>486</v>
      </c>
      <c r="F868" s="18"/>
      <c r="G868" s="30" t="n">
        <f aca="false">G869</f>
        <v>337530</v>
      </c>
    </row>
    <row r="869" customFormat="false" ht="45" hidden="false" customHeight="false" outlineLevel="0" collapsed="false">
      <c r="A869" s="22" t="s">
        <v>139</v>
      </c>
      <c r="B869" s="18" t="s">
        <v>703</v>
      </c>
      <c r="C869" s="18" t="s">
        <v>96</v>
      </c>
      <c r="D869" s="18" t="s">
        <v>18</v>
      </c>
      <c r="E869" s="21" t="s">
        <v>486</v>
      </c>
      <c r="F869" s="18" t="s">
        <v>140</v>
      </c>
      <c r="G869" s="30" t="n">
        <f aca="false">G870</f>
        <v>337530</v>
      </c>
    </row>
    <row r="870" customFormat="false" ht="15" hidden="false" customHeight="false" outlineLevel="0" collapsed="false">
      <c r="A870" s="22" t="s">
        <v>141</v>
      </c>
      <c r="B870" s="18" t="s">
        <v>703</v>
      </c>
      <c r="C870" s="18" t="s">
        <v>96</v>
      </c>
      <c r="D870" s="18" t="s">
        <v>18</v>
      </c>
      <c r="E870" s="21" t="s">
        <v>486</v>
      </c>
      <c r="F870" s="18" t="s">
        <v>142</v>
      </c>
      <c r="G870" s="30" t="n">
        <v>337530</v>
      </c>
    </row>
    <row r="871" customFormat="false" ht="120" hidden="false" customHeight="false" outlineLevel="0" collapsed="false">
      <c r="A871" s="24" t="s">
        <v>487</v>
      </c>
      <c r="B871" s="18" t="s">
        <v>703</v>
      </c>
      <c r="C871" s="18" t="s">
        <v>96</v>
      </c>
      <c r="D871" s="18" t="s">
        <v>18</v>
      </c>
      <c r="E871" s="21" t="s">
        <v>488</v>
      </c>
      <c r="F871" s="25"/>
      <c r="G871" s="30" t="n">
        <f aca="false">G872</f>
        <v>3888</v>
      </c>
    </row>
    <row r="872" customFormat="false" ht="45" hidden="false" customHeight="false" outlineLevel="0" collapsed="false">
      <c r="A872" s="22" t="s">
        <v>139</v>
      </c>
      <c r="B872" s="18" t="s">
        <v>703</v>
      </c>
      <c r="C872" s="18" t="s">
        <v>96</v>
      </c>
      <c r="D872" s="18" t="s">
        <v>18</v>
      </c>
      <c r="E872" s="21" t="s">
        <v>488</v>
      </c>
      <c r="F872" s="18" t="s">
        <v>140</v>
      </c>
      <c r="G872" s="30" t="n">
        <f aca="false">G873</f>
        <v>3888</v>
      </c>
    </row>
    <row r="873" customFormat="false" ht="45" hidden="false" customHeight="false" outlineLevel="0" collapsed="false">
      <c r="A873" s="22" t="s">
        <v>489</v>
      </c>
      <c r="B873" s="18" t="s">
        <v>703</v>
      </c>
      <c r="C873" s="18" t="s">
        <v>96</v>
      </c>
      <c r="D873" s="18" t="s">
        <v>18</v>
      </c>
      <c r="E873" s="21" t="s">
        <v>488</v>
      </c>
      <c r="F873" s="18" t="s">
        <v>490</v>
      </c>
      <c r="G873" s="30" t="n">
        <v>3888</v>
      </c>
    </row>
    <row r="874" customFormat="false" ht="45" hidden="false" customHeight="false" outlineLevel="0" collapsed="false">
      <c r="A874" s="20" t="s">
        <v>131</v>
      </c>
      <c r="B874" s="18" t="s">
        <v>703</v>
      </c>
      <c r="C874" s="18" t="s">
        <v>96</v>
      </c>
      <c r="D874" s="18" t="s">
        <v>18</v>
      </c>
      <c r="E874" s="21" t="s">
        <v>132</v>
      </c>
      <c r="F874" s="18"/>
      <c r="G874" s="19" t="n">
        <f aca="false">G880+G885+G875</f>
        <v>15924.7</v>
      </c>
    </row>
    <row r="875" customFormat="false" ht="30" hidden="false" customHeight="false" outlineLevel="0" collapsed="false">
      <c r="A875" s="20" t="s">
        <v>133</v>
      </c>
      <c r="B875" s="18" t="s">
        <v>703</v>
      </c>
      <c r="C875" s="18" t="s">
        <v>96</v>
      </c>
      <c r="D875" s="18" t="s">
        <v>18</v>
      </c>
      <c r="E875" s="21" t="s">
        <v>134</v>
      </c>
      <c r="F875" s="18"/>
      <c r="G875" s="19" t="n">
        <f aca="false">G876</f>
        <v>15462.7</v>
      </c>
    </row>
    <row r="876" customFormat="false" ht="60" hidden="false" customHeight="false" outlineLevel="0" collapsed="false">
      <c r="A876" s="24" t="s">
        <v>135</v>
      </c>
      <c r="B876" s="18" t="s">
        <v>703</v>
      </c>
      <c r="C876" s="18" t="s">
        <v>96</v>
      </c>
      <c r="D876" s="18" t="s">
        <v>18</v>
      </c>
      <c r="E876" s="21" t="s">
        <v>136</v>
      </c>
      <c r="F876" s="18"/>
      <c r="G876" s="19" t="n">
        <f aca="false">G877</f>
        <v>15462.7</v>
      </c>
    </row>
    <row r="877" customFormat="false" ht="15" hidden="false" customHeight="false" outlineLevel="0" collapsed="false">
      <c r="A877" s="22" t="s">
        <v>137</v>
      </c>
      <c r="B877" s="18" t="s">
        <v>703</v>
      </c>
      <c r="C877" s="18" t="s">
        <v>96</v>
      </c>
      <c r="D877" s="18" t="s">
        <v>18</v>
      </c>
      <c r="E877" s="21" t="s">
        <v>138</v>
      </c>
      <c r="F877" s="18"/>
      <c r="G877" s="19" t="n">
        <f aca="false">G878</f>
        <v>15462.7</v>
      </c>
    </row>
    <row r="878" customFormat="false" ht="45" hidden="false" customHeight="false" outlineLevel="0" collapsed="false">
      <c r="A878" s="22" t="s">
        <v>139</v>
      </c>
      <c r="B878" s="18" t="s">
        <v>703</v>
      </c>
      <c r="C878" s="18" t="s">
        <v>96</v>
      </c>
      <c r="D878" s="18" t="s">
        <v>18</v>
      </c>
      <c r="E878" s="21" t="s">
        <v>138</v>
      </c>
      <c r="F878" s="18" t="s">
        <v>140</v>
      </c>
      <c r="G878" s="19" t="n">
        <f aca="false">G879</f>
        <v>15462.7</v>
      </c>
    </row>
    <row r="879" customFormat="false" ht="15" hidden="false" customHeight="false" outlineLevel="0" collapsed="false">
      <c r="A879" s="22" t="s">
        <v>141</v>
      </c>
      <c r="B879" s="18" t="s">
        <v>703</v>
      </c>
      <c r="C879" s="18" t="s">
        <v>96</v>
      </c>
      <c r="D879" s="18" t="s">
        <v>18</v>
      </c>
      <c r="E879" s="21" t="s">
        <v>138</v>
      </c>
      <c r="F879" s="18" t="s">
        <v>142</v>
      </c>
      <c r="G879" s="19" t="n">
        <v>15462.7</v>
      </c>
    </row>
    <row r="880" customFormat="false" ht="30" hidden="false" customHeight="false" outlineLevel="0" collapsed="false">
      <c r="A880" s="20" t="s">
        <v>256</v>
      </c>
      <c r="B880" s="18" t="s">
        <v>703</v>
      </c>
      <c r="C880" s="18" t="s">
        <v>96</v>
      </c>
      <c r="D880" s="18" t="s">
        <v>18</v>
      </c>
      <c r="E880" s="21" t="s">
        <v>257</v>
      </c>
      <c r="F880" s="18"/>
      <c r="G880" s="19" t="n">
        <f aca="false">G881</f>
        <v>395</v>
      </c>
    </row>
    <row r="881" customFormat="false" ht="30" hidden="false" customHeight="false" outlineLevel="0" collapsed="false">
      <c r="A881" s="24" t="s">
        <v>258</v>
      </c>
      <c r="B881" s="18" t="s">
        <v>703</v>
      </c>
      <c r="C881" s="18" t="s">
        <v>96</v>
      </c>
      <c r="D881" s="18" t="s">
        <v>18</v>
      </c>
      <c r="E881" s="21" t="s">
        <v>259</v>
      </c>
      <c r="F881" s="18"/>
      <c r="G881" s="19" t="n">
        <f aca="false">G882</f>
        <v>395</v>
      </c>
    </row>
    <row r="882" customFormat="false" ht="30" hidden="false" customHeight="false" outlineLevel="0" collapsed="false">
      <c r="A882" s="28" t="s">
        <v>260</v>
      </c>
      <c r="B882" s="18" t="s">
        <v>703</v>
      </c>
      <c r="C882" s="18" t="s">
        <v>96</v>
      </c>
      <c r="D882" s="18" t="s">
        <v>18</v>
      </c>
      <c r="E882" s="21" t="s">
        <v>261</v>
      </c>
      <c r="F882" s="18"/>
      <c r="G882" s="19" t="n">
        <f aca="false">G883</f>
        <v>395</v>
      </c>
    </row>
    <row r="883" customFormat="false" ht="45" hidden="false" customHeight="false" outlineLevel="0" collapsed="false">
      <c r="A883" s="22" t="s">
        <v>139</v>
      </c>
      <c r="B883" s="18" t="s">
        <v>703</v>
      </c>
      <c r="C883" s="18" t="s">
        <v>96</v>
      </c>
      <c r="D883" s="18" t="s">
        <v>18</v>
      </c>
      <c r="E883" s="21" t="s">
        <v>261</v>
      </c>
      <c r="F883" s="18" t="s">
        <v>140</v>
      </c>
      <c r="G883" s="19" t="n">
        <f aca="false">G884</f>
        <v>395</v>
      </c>
    </row>
    <row r="884" customFormat="false" ht="15" hidden="false" customHeight="false" outlineLevel="0" collapsed="false">
      <c r="A884" s="22" t="s">
        <v>141</v>
      </c>
      <c r="B884" s="18" t="s">
        <v>703</v>
      </c>
      <c r="C884" s="18" t="s">
        <v>96</v>
      </c>
      <c r="D884" s="18" t="s">
        <v>18</v>
      </c>
      <c r="E884" s="21" t="s">
        <v>261</v>
      </c>
      <c r="F884" s="18" t="s">
        <v>142</v>
      </c>
      <c r="G884" s="19" t="n">
        <v>395</v>
      </c>
    </row>
    <row r="885" customFormat="false" ht="30" hidden="false" customHeight="false" outlineLevel="0" collapsed="false">
      <c r="A885" s="20" t="s">
        <v>219</v>
      </c>
      <c r="B885" s="18" t="s">
        <v>703</v>
      </c>
      <c r="C885" s="18" t="s">
        <v>96</v>
      </c>
      <c r="D885" s="18" t="s">
        <v>18</v>
      </c>
      <c r="E885" s="21" t="s">
        <v>220</v>
      </c>
      <c r="F885" s="18"/>
      <c r="G885" s="19" t="n">
        <f aca="false">G886</f>
        <v>67</v>
      </c>
    </row>
    <row r="886" customFormat="false" ht="75" hidden="false" customHeight="false" outlineLevel="0" collapsed="false">
      <c r="A886" s="24" t="s">
        <v>221</v>
      </c>
      <c r="B886" s="18" t="s">
        <v>703</v>
      </c>
      <c r="C886" s="18" t="s">
        <v>96</v>
      </c>
      <c r="D886" s="18" t="s">
        <v>18</v>
      </c>
      <c r="E886" s="21" t="s">
        <v>222</v>
      </c>
      <c r="F886" s="18"/>
      <c r="G886" s="19" t="n">
        <f aca="false">G887</f>
        <v>67</v>
      </c>
    </row>
    <row r="887" customFormat="false" ht="45" hidden="false" customHeight="false" outlineLevel="0" collapsed="false">
      <c r="A887" s="24" t="s">
        <v>223</v>
      </c>
      <c r="B887" s="18" t="s">
        <v>703</v>
      </c>
      <c r="C887" s="18" t="s">
        <v>96</v>
      </c>
      <c r="D887" s="18" t="s">
        <v>18</v>
      </c>
      <c r="E887" s="21" t="s">
        <v>224</v>
      </c>
      <c r="F887" s="18"/>
      <c r="G887" s="19" t="n">
        <f aca="false">G888</f>
        <v>67</v>
      </c>
    </row>
    <row r="888" customFormat="false" ht="45" hidden="false" customHeight="false" outlineLevel="0" collapsed="false">
      <c r="A888" s="22" t="s">
        <v>139</v>
      </c>
      <c r="B888" s="18" t="s">
        <v>703</v>
      </c>
      <c r="C888" s="18" t="s">
        <v>96</v>
      </c>
      <c r="D888" s="18" t="s">
        <v>18</v>
      </c>
      <c r="E888" s="21" t="s">
        <v>224</v>
      </c>
      <c r="F888" s="18" t="s">
        <v>140</v>
      </c>
      <c r="G888" s="19" t="n">
        <f aca="false">G889</f>
        <v>67</v>
      </c>
    </row>
    <row r="889" customFormat="false" ht="15" hidden="false" customHeight="false" outlineLevel="0" collapsed="false">
      <c r="A889" s="22" t="s">
        <v>141</v>
      </c>
      <c r="B889" s="18" t="s">
        <v>703</v>
      </c>
      <c r="C889" s="18" t="s">
        <v>96</v>
      </c>
      <c r="D889" s="18" t="s">
        <v>18</v>
      </c>
      <c r="E889" s="21" t="s">
        <v>224</v>
      </c>
      <c r="F889" s="18" t="s">
        <v>142</v>
      </c>
      <c r="G889" s="19" t="n">
        <v>67</v>
      </c>
    </row>
    <row r="890" customFormat="false" ht="30" hidden="false" customHeight="false" outlineLevel="0" collapsed="false">
      <c r="A890" s="20" t="s">
        <v>183</v>
      </c>
      <c r="B890" s="18" t="s">
        <v>703</v>
      </c>
      <c r="C890" s="18" t="s">
        <v>96</v>
      </c>
      <c r="D890" s="18" t="s">
        <v>18</v>
      </c>
      <c r="E890" s="21" t="s">
        <v>184</v>
      </c>
      <c r="F890" s="18"/>
      <c r="G890" s="19" t="n">
        <f aca="false">G891</f>
        <v>194.2</v>
      </c>
    </row>
    <row r="891" customFormat="false" ht="60" hidden="false" customHeight="false" outlineLevel="0" collapsed="false">
      <c r="A891" s="20" t="s">
        <v>322</v>
      </c>
      <c r="B891" s="18" t="s">
        <v>703</v>
      </c>
      <c r="C891" s="18" t="s">
        <v>96</v>
      </c>
      <c r="D891" s="18" t="s">
        <v>18</v>
      </c>
      <c r="E891" s="21" t="s">
        <v>323</v>
      </c>
      <c r="F891" s="18"/>
      <c r="G891" s="19" t="n">
        <f aca="false">G892</f>
        <v>194.2</v>
      </c>
    </row>
    <row r="892" customFormat="false" ht="30" hidden="false" customHeight="false" outlineLevel="0" collapsed="false">
      <c r="A892" s="20" t="s">
        <v>491</v>
      </c>
      <c r="B892" s="18" t="s">
        <v>703</v>
      </c>
      <c r="C892" s="18" t="s">
        <v>96</v>
      </c>
      <c r="D892" s="18" t="s">
        <v>18</v>
      </c>
      <c r="E892" s="21" t="s">
        <v>492</v>
      </c>
      <c r="F892" s="25"/>
      <c r="G892" s="19" t="n">
        <f aca="false">G893+G896</f>
        <v>194.2</v>
      </c>
    </row>
    <row r="893" customFormat="false" ht="90" hidden="false" customHeight="false" outlineLevel="0" collapsed="false">
      <c r="A893" s="23" t="s">
        <v>493</v>
      </c>
      <c r="B893" s="18" t="s">
        <v>703</v>
      </c>
      <c r="C893" s="18" t="s">
        <v>96</v>
      </c>
      <c r="D893" s="18" t="s">
        <v>18</v>
      </c>
      <c r="E893" s="21" t="s">
        <v>494</v>
      </c>
      <c r="F893" s="25"/>
      <c r="G893" s="19" t="n">
        <f aca="false">G894</f>
        <v>68.4</v>
      </c>
    </row>
    <row r="894" customFormat="false" ht="45" hidden="false" customHeight="false" outlineLevel="0" collapsed="false">
      <c r="A894" s="22" t="s">
        <v>139</v>
      </c>
      <c r="B894" s="18" t="s">
        <v>703</v>
      </c>
      <c r="C894" s="18" t="s">
        <v>96</v>
      </c>
      <c r="D894" s="18" t="s">
        <v>18</v>
      </c>
      <c r="E894" s="21" t="s">
        <v>494</v>
      </c>
      <c r="F894" s="18" t="n">
        <v>600</v>
      </c>
      <c r="G894" s="19" t="n">
        <f aca="false">G895</f>
        <v>68.4</v>
      </c>
    </row>
    <row r="895" customFormat="false" ht="15" hidden="false" customHeight="false" outlineLevel="0" collapsed="false">
      <c r="A895" s="22" t="s">
        <v>141</v>
      </c>
      <c r="B895" s="18" t="s">
        <v>703</v>
      </c>
      <c r="C895" s="18" t="s">
        <v>96</v>
      </c>
      <c r="D895" s="18" t="s">
        <v>18</v>
      </c>
      <c r="E895" s="21" t="s">
        <v>494</v>
      </c>
      <c r="F895" s="18" t="n">
        <v>610</v>
      </c>
      <c r="G895" s="19" t="n">
        <v>68.4</v>
      </c>
    </row>
    <row r="896" customFormat="false" ht="90" hidden="false" customHeight="false" outlineLevel="0" collapsed="false">
      <c r="A896" s="23" t="s">
        <v>495</v>
      </c>
      <c r="B896" s="18" t="s">
        <v>703</v>
      </c>
      <c r="C896" s="18" t="s">
        <v>96</v>
      </c>
      <c r="D896" s="18" t="s">
        <v>18</v>
      </c>
      <c r="E896" s="21" t="s">
        <v>496</v>
      </c>
      <c r="F896" s="25"/>
      <c r="G896" s="19" t="n">
        <f aca="false">G897</f>
        <v>125.8</v>
      </c>
    </row>
    <row r="897" customFormat="false" ht="45" hidden="false" customHeight="false" outlineLevel="0" collapsed="false">
      <c r="A897" s="22" t="s">
        <v>139</v>
      </c>
      <c r="B897" s="18" t="s">
        <v>703</v>
      </c>
      <c r="C897" s="18" t="s">
        <v>96</v>
      </c>
      <c r="D897" s="18" t="s">
        <v>18</v>
      </c>
      <c r="E897" s="21" t="s">
        <v>496</v>
      </c>
      <c r="F897" s="25" t="n">
        <v>600</v>
      </c>
      <c r="G897" s="19" t="n">
        <f aca="false">G898</f>
        <v>125.8</v>
      </c>
    </row>
    <row r="898" customFormat="false" ht="15" hidden="false" customHeight="false" outlineLevel="0" collapsed="false">
      <c r="A898" s="22" t="s">
        <v>141</v>
      </c>
      <c r="B898" s="18" t="s">
        <v>703</v>
      </c>
      <c r="C898" s="18" t="s">
        <v>96</v>
      </c>
      <c r="D898" s="18" t="s">
        <v>18</v>
      </c>
      <c r="E898" s="21" t="s">
        <v>496</v>
      </c>
      <c r="F898" s="25" t="n">
        <v>610</v>
      </c>
      <c r="G898" s="19" t="n">
        <v>125.8</v>
      </c>
    </row>
    <row r="899" customFormat="false" ht="15" hidden="false" customHeight="false" outlineLevel="0" collapsed="false">
      <c r="A899" s="20" t="s">
        <v>83</v>
      </c>
      <c r="B899" s="18" t="s">
        <v>703</v>
      </c>
      <c r="C899" s="18" t="s">
        <v>96</v>
      </c>
      <c r="D899" s="18" t="s">
        <v>18</v>
      </c>
      <c r="E899" s="21" t="s">
        <v>84</v>
      </c>
      <c r="F899" s="18"/>
      <c r="G899" s="19" t="n">
        <f aca="false">G900</f>
        <v>12702.1</v>
      </c>
    </row>
    <row r="900" customFormat="false" ht="15" hidden="false" customHeight="false" outlineLevel="0" collapsed="false">
      <c r="A900" s="20" t="s">
        <v>85</v>
      </c>
      <c r="B900" s="18" t="s">
        <v>703</v>
      </c>
      <c r="C900" s="18" t="s">
        <v>96</v>
      </c>
      <c r="D900" s="18" t="s">
        <v>18</v>
      </c>
      <c r="E900" s="21" t="s">
        <v>86</v>
      </c>
      <c r="F900" s="18"/>
      <c r="G900" s="19" t="n">
        <f aca="false">G901</f>
        <v>12702.1</v>
      </c>
    </row>
    <row r="901" customFormat="false" ht="45" hidden="false" customHeight="false" outlineLevel="0" collapsed="false">
      <c r="A901" s="22" t="s">
        <v>139</v>
      </c>
      <c r="B901" s="18" t="s">
        <v>703</v>
      </c>
      <c r="C901" s="18" t="s">
        <v>96</v>
      </c>
      <c r="D901" s="18" t="s">
        <v>18</v>
      </c>
      <c r="E901" s="21" t="s">
        <v>86</v>
      </c>
      <c r="F901" s="18" t="s">
        <v>140</v>
      </c>
      <c r="G901" s="19" t="n">
        <f aca="false">G902</f>
        <v>12702.1</v>
      </c>
    </row>
    <row r="902" customFormat="false" ht="15" hidden="false" customHeight="false" outlineLevel="0" collapsed="false">
      <c r="A902" s="22" t="s">
        <v>141</v>
      </c>
      <c r="B902" s="18" t="s">
        <v>703</v>
      </c>
      <c r="C902" s="18" t="s">
        <v>96</v>
      </c>
      <c r="D902" s="18" t="s">
        <v>18</v>
      </c>
      <c r="E902" s="21" t="s">
        <v>86</v>
      </c>
      <c r="F902" s="18" t="s">
        <v>142</v>
      </c>
      <c r="G902" s="19" t="n">
        <v>12702.1</v>
      </c>
    </row>
    <row r="903" customFormat="false" ht="15" hidden="false" customHeight="false" outlineLevel="0" collapsed="false">
      <c r="A903" s="17" t="s">
        <v>503</v>
      </c>
      <c r="B903" s="18" t="s">
        <v>703</v>
      </c>
      <c r="C903" s="18" t="s">
        <v>96</v>
      </c>
      <c r="D903" s="18" t="s">
        <v>20</v>
      </c>
      <c r="E903" s="18"/>
      <c r="F903" s="18"/>
      <c r="G903" s="30" t="n">
        <f aca="false">G904+G932+G938+G959+G968</f>
        <v>575683.5</v>
      </c>
    </row>
    <row r="904" customFormat="false" ht="15" hidden="false" customHeight="false" outlineLevel="0" collapsed="false">
      <c r="A904" s="20" t="s">
        <v>115</v>
      </c>
      <c r="B904" s="18" t="s">
        <v>703</v>
      </c>
      <c r="C904" s="18" t="s">
        <v>96</v>
      </c>
      <c r="D904" s="18" t="s">
        <v>20</v>
      </c>
      <c r="E904" s="21" t="s">
        <v>116</v>
      </c>
      <c r="F904" s="18"/>
      <c r="G904" s="30" t="n">
        <f aca="false">G905+G927</f>
        <v>553512</v>
      </c>
    </row>
    <row r="905" customFormat="false" ht="15" hidden="false" customHeight="false" outlineLevel="0" collapsed="false">
      <c r="A905" s="20" t="s">
        <v>125</v>
      </c>
      <c r="B905" s="18" t="s">
        <v>703</v>
      </c>
      <c r="C905" s="18" t="s">
        <v>96</v>
      </c>
      <c r="D905" s="18" t="s">
        <v>20</v>
      </c>
      <c r="E905" s="21" t="s">
        <v>126</v>
      </c>
      <c r="F905" s="18"/>
      <c r="G905" s="19" t="n">
        <f aca="false">G906+G913+G923</f>
        <v>553162</v>
      </c>
    </row>
    <row r="906" customFormat="false" ht="30" hidden="false" customHeight="false" outlineLevel="0" collapsed="false">
      <c r="A906" s="20" t="s">
        <v>504</v>
      </c>
      <c r="B906" s="18" t="s">
        <v>703</v>
      </c>
      <c r="C906" s="18" t="s">
        <v>96</v>
      </c>
      <c r="D906" s="18" t="s">
        <v>20</v>
      </c>
      <c r="E906" s="21" t="s">
        <v>505</v>
      </c>
      <c r="F906" s="18"/>
      <c r="G906" s="19" t="n">
        <f aca="false">G907+G910</f>
        <v>509468</v>
      </c>
    </row>
    <row r="907" customFormat="false" ht="45" hidden="false" customHeight="false" outlineLevel="0" collapsed="false">
      <c r="A907" s="20" t="s">
        <v>506</v>
      </c>
      <c r="B907" s="18" t="s">
        <v>703</v>
      </c>
      <c r="C907" s="18" t="s">
        <v>96</v>
      </c>
      <c r="D907" s="18" t="s">
        <v>20</v>
      </c>
      <c r="E907" s="21" t="s">
        <v>507</v>
      </c>
      <c r="F907" s="18"/>
      <c r="G907" s="19" t="n">
        <f aca="false">G908</f>
        <v>72140</v>
      </c>
    </row>
    <row r="908" customFormat="false" ht="45" hidden="false" customHeight="false" outlineLevel="0" collapsed="false">
      <c r="A908" s="22" t="s">
        <v>139</v>
      </c>
      <c r="B908" s="18" t="s">
        <v>703</v>
      </c>
      <c r="C908" s="18" t="s">
        <v>96</v>
      </c>
      <c r="D908" s="18" t="s">
        <v>20</v>
      </c>
      <c r="E908" s="21" t="s">
        <v>507</v>
      </c>
      <c r="F908" s="18" t="s">
        <v>140</v>
      </c>
      <c r="G908" s="19" t="n">
        <f aca="false">G909</f>
        <v>72140</v>
      </c>
    </row>
    <row r="909" customFormat="false" ht="15" hidden="false" customHeight="false" outlineLevel="0" collapsed="false">
      <c r="A909" s="22" t="s">
        <v>141</v>
      </c>
      <c r="B909" s="18" t="s">
        <v>703</v>
      </c>
      <c r="C909" s="18" t="s">
        <v>96</v>
      </c>
      <c r="D909" s="18" t="s">
        <v>20</v>
      </c>
      <c r="E909" s="21" t="s">
        <v>507</v>
      </c>
      <c r="F909" s="18" t="s">
        <v>142</v>
      </c>
      <c r="G909" s="19" t="n">
        <f aca="false">73440+47229-50729+3000-800</f>
        <v>72140</v>
      </c>
    </row>
    <row r="910" customFormat="false" ht="210" hidden="false" customHeight="false" outlineLevel="0" collapsed="false">
      <c r="A910" s="24" t="s">
        <v>508</v>
      </c>
      <c r="B910" s="18" t="s">
        <v>703</v>
      </c>
      <c r="C910" s="18" t="s">
        <v>96</v>
      </c>
      <c r="D910" s="18" t="s">
        <v>20</v>
      </c>
      <c r="E910" s="21" t="s">
        <v>509</v>
      </c>
      <c r="F910" s="18"/>
      <c r="G910" s="19" t="n">
        <f aca="false">G911</f>
        <v>437328</v>
      </c>
    </row>
    <row r="911" customFormat="false" ht="45" hidden="false" customHeight="false" outlineLevel="0" collapsed="false">
      <c r="A911" s="22" t="s">
        <v>139</v>
      </c>
      <c r="B911" s="18" t="s">
        <v>703</v>
      </c>
      <c r="C911" s="18" t="s">
        <v>96</v>
      </c>
      <c r="D911" s="18" t="s">
        <v>20</v>
      </c>
      <c r="E911" s="21" t="s">
        <v>509</v>
      </c>
      <c r="F911" s="18" t="s">
        <v>140</v>
      </c>
      <c r="G911" s="19" t="n">
        <f aca="false">G912</f>
        <v>437328</v>
      </c>
    </row>
    <row r="912" customFormat="false" ht="15" hidden="false" customHeight="false" outlineLevel="0" collapsed="false">
      <c r="A912" s="22" t="s">
        <v>141</v>
      </c>
      <c r="B912" s="18" t="s">
        <v>703</v>
      </c>
      <c r="C912" s="18" t="s">
        <v>96</v>
      </c>
      <c r="D912" s="18" t="s">
        <v>20</v>
      </c>
      <c r="E912" s="21" t="s">
        <v>509</v>
      </c>
      <c r="F912" s="18" t="s">
        <v>142</v>
      </c>
      <c r="G912" s="19" t="n">
        <f aca="false">425235+12093</f>
        <v>437328</v>
      </c>
    </row>
    <row r="913" customFormat="false" ht="90" hidden="false" customHeight="false" outlineLevel="0" collapsed="false">
      <c r="A913" s="20" t="s">
        <v>127</v>
      </c>
      <c r="B913" s="18" t="s">
        <v>703</v>
      </c>
      <c r="C913" s="18" t="s">
        <v>96</v>
      </c>
      <c r="D913" s="18" t="s">
        <v>20</v>
      </c>
      <c r="E913" s="21" t="s">
        <v>128</v>
      </c>
      <c r="F913" s="18"/>
      <c r="G913" s="19" t="n">
        <f aca="false">G914+G920+G917</f>
        <v>43034</v>
      </c>
    </row>
    <row r="914" customFormat="false" ht="150" hidden="false" customHeight="false" outlineLevel="0" collapsed="false">
      <c r="A914" s="24" t="s">
        <v>510</v>
      </c>
      <c r="B914" s="18" t="s">
        <v>703</v>
      </c>
      <c r="C914" s="18" t="s">
        <v>96</v>
      </c>
      <c r="D914" s="18" t="s">
        <v>20</v>
      </c>
      <c r="E914" s="21" t="s">
        <v>511</v>
      </c>
      <c r="F914" s="18"/>
      <c r="G914" s="19" t="n">
        <f aca="false">G915</f>
        <v>29915</v>
      </c>
    </row>
    <row r="915" customFormat="false" ht="45" hidden="false" customHeight="false" outlineLevel="0" collapsed="false">
      <c r="A915" s="22" t="s">
        <v>139</v>
      </c>
      <c r="B915" s="18"/>
      <c r="C915" s="18" t="s">
        <v>96</v>
      </c>
      <c r="D915" s="18" t="s">
        <v>20</v>
      </c>
      <c r="E915" s="21" t="s">
        <v>511</v>
      </c>
      <c r="F915" s="18" t="s">
        <v>140</v>
      </c>
      <c r="G915" s="19" t="n">
        <f aca="false">G916</f>
        <v>29915</v>
      </c>
    </row>
    <row r="916" customFormat="false" ht="15" hidden="false" customHeight="false" outlineLevel="0" collapsed="false">
      <c r="A916" s="22" t="s">
        <v>141</v>
      </c>
      <c r="B916" s="18"/>
      <c r="C916" s="18" t="s">
        <v>96</v>
      </c>
      <c r="D916" s="18" t="s">
        <v>20</v>
      </c>
      <c r="E916" s="21" t="s">
        <v>511</v>
      </c>
      <c r="F916" s="18" t="s">
        <v>142</v>
      </c>
      <c r="G916" s="19" t="n">
        <v>29915</v>
      </c>
    </row>
    <row r="917" customFormat="false" ht="90" hidden="false" customHeight="false" outlineLevel="0" collapsed="false">
      <c r="A917" s="24" t="s">
        <v>512</v>
      </c>
      <c r="B917" s="18" t="s">
        <v>703</v>
      </c>
      <c r="C917" s="18" t="s">
        <v>96</v>
      </c>
      <c r="D917" s="18" t="s">
        <v>20</v>
      </c>
      <c r="E917" s="21" t="s">
        <v>513</v>
      </c>
      <c r="F917" s="18"/>
      <c r="G917" s="19" t="n">
        <f aca="false">G918</f>
        <v>19</v>
      </c>
    </row>
    <row r="918" customFormat="false" ht="45" hidden="false" customHeight="false" outlineLevel="0" collapsed="false">
      <c r="A918" s="22" t="s">
        <v>139</v>
      </c>
      <c r="B918" s="18" t="s">
        <v>703</v>
      </c>
      <c r="C918" s="18" t="s">
        <v>96</v>
      </c>
      <c r="D918" s="18" t="s">
        <v>20</v>
      </c>
      <c r="E918" s="21" t="s">
        <v>513</v>
      </c>
      <c r="F918" s="18" t="s">
        <v>140</v>
      </c>
      <c r="G918" s="19" t="n">
        <f aca="false">G919</f>
        <v>19</v>
      </c>
    </row>
    <row r="919" customFormat="false" ht="15" hidden="false" customHeight="false" outlineLevel="0" collapsed="false">
      <c r="A919" s="22" t="s">
        <v>141</v>
      </c>
      <c r="B919" s="18" t="s">
        <v>703</v>
      </c>
      <c r="C919" s="18" t="s">
        <v>96</v>
      </c>
      <c r="D919" s="18" t="s">
        <v>20</v>
      </c>
      <c r="E919" s="21" t="s">
        <v>513</v>
      </c>
      <c r="F919" s="18" t="s">
        <v>142</v>
      </c>
      <c r="G919" s="19" t="n">
        <v>19</v>
      </c>
    </row>
    <row r="920" customFormat="false" ht="165" hidden="false" customHeight="false" outlineLevel="0" collapsed="false">
      <c r="A920" s="24" t="s">
        <v>514</v>
      </c>
      <c r="B920" s="18" t="s">
        <v>703</v>
      </c>
      <c r="C920" s="18" t="s">
        <v>96</v>
      </c>
      <c r="D920" s="18" t="s">
        <v>20</v>
      </c>
      <c r="E920" s="21" t="s">
        <v>515</v>
      </c>
      <c r="F920" s="18"/>
      <c r="G920" s="19" t="n">
        <f aca="false">G921</f>
        <v>13100</v>
      </c>
    </row>
    <row r="921" customFormat="false" ht="45" hidden="false" customHeight="false" outlineLevel="0" collapsed="false">
      <c r="A921" s="22" t="s">
        <v>139</v>
      </c>
      <c r="B921" s="18" t="s">
        <v>703</v>
      </c>
      <c r="C921" s="18" t="s">
        <v>96</v>
      </c>
      <c r="D921" s="18" t="s">
        <v>20</v>
      </c>
      <c r="E921" s="21" t="s">
        <v>515</v>
      </c>
      <c r="F921" s="18" t="s">
        <v>140</v>
      </c>
      <c r="G921" s="19" t="n">
        <f aca="false">G922</f>
        <v>13100</v>
      </c>
    </row>
    <row r="922" customFormat="false" ht="15" hidden="false" customHeight="false" outlineLevel="0" collapsed="false">
      <c r="A922" s="22" t="s">
        <v>141</v>
      </c>
      <c r="B922" s="18" t="s">
        <v>703</v>
      </c>
      <c r="C922" s="18" t="s">
        <v>96</v>
      </c>
      <c r="D922" s="18" t="s">
        <v>20</v>
      </c>
      <c r="E922" s="21" t="s">
        <v>515</v>
      </c>
      <c r="F922" s="18" t="s">
        <v>142</v>
      </c>
      <c r="G922" s="19" t="n">
        <v>13100</v>
      </c>
    </row>
    <row r="923" customFormat="false" ht="90" hidden="false" customHeight="false" outlineLevel="0" collapsed="false">
      <c r="A923" s="20" t="s">
        <v>516</v>
      </c>
      <c r="B923" s="18" t="s">
        <v>703</v>
      </c>
      <c r="C923" s="18" t="s">
        <v>96</v>
      </c>
      <c r="D923" s="18" t="s">
        <v>20</v>
      </c>
      <c r="E923" s="21" t="s">
        <v>517</v>
      </c>
      <c r="F923" s="18"/>
      <c r="G923" s="19" t="n">
        <f aca="false">G924</f>
        <v>660</v>
      </c>
    </row>
    <row r="924" customFormat="false" ht="45" hidden="false" customHeight="false" outlineLevel="0" collapsed="false">
      <c r="A924" s="24" t="s">
        <v>506</v>
      </c>
      <c r="B924" s="18" t="s">
        <v>703</v>
      </c>
      <c r="C924" s="18" t="s">
        <v>96</v>
      </c>
      <c r="D924" s="18" t="s">
        <v>20</v>
      </c>
      <c r="E924" s="21" t="s">
        <v>518</v>
      </c>
      <c r="F924" s="18"/>
      <c r="G924" s="19" t="n">
        <f aca="false">G925</f>
        <v>660</v>
      </c>
    </row>
    <row r="925" customFormat="false" ht="45" hidden="false" customHeight="false" outlineLevel="0" collapsed="false">
      <c r="A925" s="22" t="s">
        <v>139</v>
      </c>
      <c r="B925" s="18" t="s">
        <v>703</v>
      </c>
      <c r="C925" s="18" t="s">
        <v>96</v>
      </c>
      <c r="D925" s="18" t="s">
        <v>20</v>
      </c>
      <c r="E925" s="21" t="s">
        <v>518</v>
      </c>
      <c r="F925" s="18" t="s">
        <v>140</v>
      </c>
      <c r="G925" s="19" t="n">
        <f aca="false">G926</f>
        <v>660</v>
      </c>
    </row>
    <row r="926" customFormat="false" ht="15" hidden="false" customHeight="false" outlineLevel="0" collapsed="false">
      <c r="A926" s="22" t="s">
        <v>141</v>
      </c>
      <c r="B926" s="18" t="s">
        <v>703</v>
      </c>
      <c r="C926" s="18" t="s">
        <v>96</v>
      </c>
      <c r="D926" s="18" t="s">
        <v>20</v>
      </c>
      <c r="E926" s="21" t="s">
        <v>518</v>
      </c>
      <c r="F926" s="18" t="s">
        <v>142</v>
      </c>
      <c r="G926" s="19" t="n">
        <v>660</v>
      </c>
    </row>
    <row r="927" customFormat="false" ht="15" hidden="false" customHeight="false" outlineLevel="0" collapsed="false">
      <c r="A927" s="20" t="s">
        <v>143</v>
      </c>
      <c r="B927" s="18" t="s">
        <v>703</v>
      </c>
      <c r="C927" s="18" t="s">
        <v>96</v>
      </c>
      <c r="D927" s="18" t="s">
        <v>20</v>
      </c>
      <c r="E927" s="21" t="s">
        <v>519</v>
      </c>
      <c r="F927" s="18"/>
      <c r="G927" s="19" t="n">
        <f aca="false">G928</f>
        <v>350</v>
      </c>
    </row>
    <row r="928" customFormat="false" ht="45" hidden="false" customHeight="false" outlineLevel="0" collapsed="false">
      <c r="A928" s="20" t="s">
        <v>25</v>
      </c>
      <c r="B928" s="18" t="s">
        <v>703</v>
      </c>
      <c r="C928" s="18" t="s">
        <v>96</v>
      </c>
      <c r="D928" s="18" t="s">
        <v>20</v>
      </c>
      <c r="E928" s="21" t="s">
        <v>520</v>
      </c>
      <c r="F928" s="18"/>
      <c r="G928" s="19" t="n">
        <f aca="false">G929</f>
        <v>350</v>
      </c>
    </row>
    <row r="929" customFormat="false" ht="15" hidden="false" customHeight="false" outlineLevel="0" collapsed="false">
      <c r="A929" s="22" t="s">
        <v>521</v>
      </c>
      <c r="B929" s="18" t="s">
        <v>703</v>
      </c>
      <c r="C929" s="18" t="s">
        <v>96</v>
      </c>
      <c r="D929" s="18" t="s">
        <v>20</v>
      </c>
      <c r="E929" s="21" t="s">
        <v>522</v>
      </c>
      <c r="F929" s="18"/>
      <c r="G929" s="19" t="n">
        <f aca="false">G930</f>
        <v>350</v>
      </c>
    </row>
    <row r="930" customFormat="false" ht="30" hidden="false" customHeight="false" outlineLevel="0" collapsed="false">
      <c r="A930" s="22" t="s">
        <v>43</v>
      </c>
      <c r="B930" s="18" t="s">
        <v>703</v>
      </c>
      <c r="C930" s="18" t="s">
        <v>96</v>
      </c>
      <c r="D930" s="18" t="s">
        <v>20</v>
      </c>
      <c r="E930" s="21" t="s">
        <v>522</v>
      </c>
      <c r="F930" s="18" t="s">
        <v>44</v>
      </c>
      <c r="G930" s="19" t="n">
        <f aca="false">G931</f>
        <v>350</v>
      </c>
    </row>
    <row r="931" customFormat="false" ht="45" hidden="false" customHeight="false" outlineLevel="0" collapsed="false">
      <c r="A931" s="22" t="s">
        <v>45</v>
      </c>
      <c r="B931" s="18" t="s">
        <v>703</v>
      </c>
      <c r="C931" s="18" t="s">
        <v>96</v>
      </c>
      <c r="D931" s="18" t="s">
        <v>20</v>
      </c>
      <c r="E931" s="21" t="s">
        <v>522</v>
      </c>
      <c r="F931" s="18" t="s">
        <v>46</v>
      </c>
      <c r="G931" s="19" t="n">
        <v>350</v>
      </c>
    </row>
    <row r="932" customFormat="false" ht="30" hidden="false" customHeight="false" outlineLevel="0" collapsed="false">
      <c r="A932" s="20" t="s">
        <v>49</v>
      </c>
      <c r="B932" s="18" t="s">
        <v>703</v>
      </c>
      <c r="C932" s="18" t="s">
        <v>96</v>
      </c>
      <c r="D932" s="18" t="s">
        <v>20</v>
      </c>
      <c r="E932" s="21" t="s">
        <v>50</v>
      </c>
      <c r="F932" s="18"/>
      <c r="G932" s="19" t="n">
        <f aca="false">G933</f>
        <v>640</v>
      </c>
    </row>
    <row r="933" customFormat="false" ht="15" hidden="false" customHeight="false" outlineLevel="0" collapsed="false">
      <c r="A933" s="20" t="s">
        <v>523</v>
      </c>
      <c r="B933" s="18" t="s">
        <v>703</v>
      </c>
      <c r="C933" s="18" t="s">
        <v>96</v>
      </c>
      <c r="D933" s="18" t="s">
        <v>20</v>
      </c>
      <c r="E933" s="21" t="s">
        <v>524</v>
      </c>
      <c r="F933" s="18"/>
      <c r="G933" s="19" t="n">
        <f aca="false">G934</f>
        <v>640</v>
      </c>
    </row>
    <row r="934" customFormat="false" ht="60" hidden="false" customHeight="false" outlineLevel="0" collapsed="false">
      <c r="A934" s="23" t="s">
        <v>525</v>
      </c>
      <c r="B934" s="18" t="s">
        <v>703</v>
      </c>
      <c r="C934" s="18" t="s">
        <v>96</v>
      </c>
      <c r="D934" s="18" t="s">
        <v>20</v>
      </c>
      <c r="E934" s="21" t="s">
        <v>526</v>
      </c>
      <c r="F934" s="18"/>
      <c r="G934" s="19" t="n">
        <f aca="false">G935</f>
        <v>640</v>
      </c>
    </row>
    <row r="935" customFormat="false" ht="135" hidden="false" customHeight="false" outlineLevel="0" collapsed="false">
      <c r="A935" s="23" t="s">
        <v>527</v>
      </c>
      <c r="B935" s="18" t="s">
        <v>703</v>
      </c>
      <c r="C935" s="18" t="s">
        <v>96</v>
      </c>
      <c r="D935" s="18" t="s">
        <v>20</v>
      </c>
      <c r="E935" s="21" t="s">
        <v>528</v>
      </c>
      <c r="F935" s="18"/>
      <c r="G935" s="19" t="n">
        <f aca="false">G936</f>
        <v>640</v>
      </c>
    </row>
    <row r="936" customFormat="false" ht="45" hidden="false" customHeight="false" outlineLevel="0" collapsed="false">
      <c r="A936" s="22" t="s">
        <v>139</v>
      </c>
      <c r="B936" s="18" t="s">
        <v>703</v>
      </c>
      <c r="C936" s="18" t="s">
        <v>96</v>
      </c>
      <c r="D936" s="18" t="s">
        <v>20</v>
      </c>
      <c r="E936" s="21" t="s">
        <v>528</v>
      </c>
      <c r="F936" s="18" t="s">
        <v>140</v>
      </c>
      <c r="G936" s="19" t="n">
        <f aca="false">G937</f>
        <v>640</v>
      </c>
    </row>
    <row r="937" customFormat="false" ht="15" hidden="false" customHeight="false" outlineLevel="0" collapsed="false">
      <c r="A937" s="22" t="s">
        <v>141</v>
      </c>
      <c r="B937" s="18" t="s">
        <v>703</v>
      </c>
      <c r="C937" s="18" t="s">
        <v>96</v>
      </c>
      <c r="D937" s="18" t="s">
        <v>20</v>
      </c>
      <c r="E937" s="21" t="s">
        <v>528</v>
      </c>
      <c r="F937" s="18" t="s">
        <v>142</v>
      </c>
      <c r="G937" s="19" t="n">
        <v>640</v>
      </c>
    </row>
    <row r="938" customFormat="false" ht="45" hidden="false" customHeight="false" outlineLevel="0" collapsed="false">
      <c r="A938" s="20" t="s">
        <v>131</v>
      </c>
      <c r="B938" s="18" t="s">
        <v>703</v>
      </c>
      <c r="C938" s="18" t="s">
        <v>96</v>
      </c>
      <c r="D938" s="18" t="s">
        <v>20</v>
      </c>
      <c r="E938" s="21" t="s">
        <v>132</v>
      </c>
      <c r="F938" s="18"/>
      <c r="G938" s="19" t="n">
        <f aca="false">G944+G949+G954+G939</f>
        <v>11745</v>
      </c>
    </row>
    <row r="939" customFormat="false" ht="30" hidden="false" customHeight="false" outlineLevel="0" collapsed="false">
      <c r="A939" s="20" t="s">
        <v>133</v>
      </c>
      <c r="B939" s="18" t="s">
        <v>703</v>
      </c>
      <c r="C939" s="18" t="s">
        <v>96</v>
      </c>
      <c r="D939" s="18" t="s">
        <v>20</v>
      </c>
      <c r="E939" s="21" t="s">
        <v>134</v>
      </c>
      <c r="F939" s="18"/>
      <c r="G939" s="19" t="n">
        <f aca="false">G940</f>
        <v>11065</v>
      </c>
    </row>
    <row r="940" customFormat="false" ht="60" hidden="false" customHeight="false" outlineLevel="0" collapsed="false">
      <c r="A940" s="24" t="s">
        <v>135</v>
      </c>
      <c r="B940" s="18" t="s">
        <v>703</v>
      </c>
      <c r="C940" s="18" t="s">
        <v>96</v>
      </c>
      <c r="D940" s="18" t="s">
        <v>20</v>
      </c>
      <c r="E940" s="21" t="s">
        <v>136</v>
      </c>
      <c r="F940" s="18"/>
      <c r="G940" s="19" t="n">
        <f aca="false">G941</f>
        <v>11065</v>
      </c>
    </row>
    <row r="941" customFormat="false" ht="15" hidden="false" customHeight="false" outlineLevel="0" collapsed="false">
      <c r="A941" s="22" t="s">
        <v>137</v>
      </c>
      <c r="B941" s="18" t="s">
        <v>703</v>
      </c>
      <c r="C941" s="18" t="s">
        <v>96</v>
      </c>
      <c r="D941" s="18" t="s">
        <v>20</v>
      </c>
      <c r="E941" s="21" t="s">
        <v>138</v>
      </c>
      <c r="F941" s="18"/>
      <c r="G941" s="19" t="n">
        <f aca="false">G942</f>
        <v>11065</v>
      </c>
    </row>
    <row r="942" customFormat="false" ht="45" hidden="false" customHeight="false" outlineLevel="0" collapsed="false">
      <c r="A942" s="22" t="s">
        <v>139</v>
      </c>
      <c r="B942" s="18" t="s">
        <v>703</v>
      </c>
      <c r="C942" s="18" t="s">
        <v>96</v>
      </c>
      <c r="D942" s="18" t="s">
        <v>20</v>
      </c>
      <c r="E942" s="21" t="s">
        <v>138</v>
      </c>
      <c r="F942" s="18" t="s">
        <v>140</v>
      </c>
      <c r="G942" s="19" t="n">
        <f aca="false">G943</f>
        <v>11065</v>
      </c>
    </row>
    <row r="943" customFormat="false" ht="15" hidden="false" customHeight="false" outlineLevel="0" collapsed="false">
      <c r="A943" s="22" t="s">
        <v>141</v>
      </c>
      <c r="B943" s="18" t="s">
        <v>703</v>
      </c>
      <c r="C943" s="18" t="s">
        <v>96</v>
      </c>
      <c r="D943" s="18" t="s">
        <v>20</v>
      </c>
      <c r="E943" s="21" t="s">
        <v>138</v>
      </c>
      <c r="F943" s="18" t="s">
        <v>142</v>
      </c>
      <c r="G943" s="19" t="n">
        <v>11065</v>
      </c>
    </row>
    <row r="944" customFormat="false" ht="45" hidden="false" customHeight="false" outlineLevel="0" collapsed="false">
      <c r="A944" s="20" t="s">
        <v>205</v>
      </c>
      <c r="B944" s="18" t="s">
        <v>703</v>
      </c>
      <c r="C944" s="18" t="s">
        <v>96</v>
      </c>
      <c r="D944" s="18" t="s">
        <v>20</v>
      </c>
      <c r="E944" s="21" t="s">
        <v>206</v>
      </c>
      <c r="F944" s="18"/>
      <c r="G944" s="19" t="n">
        <f aca="false">G945</f>
        <v>50</v>
      </c>
    </row>
    <row r="945" customFormat="false" ht="60" hidden="false" customHeight="false" outlineLevel="0" collapsed="false">
      <c r="A945" s="24" t="s">
        <v>207</v>
      </c>
      <c r="B945" s="18" t="s">
        <v>703</v>
      </c>
      <c r="C945" s="18" t="s">
        <v>96</v>
      </c>
      <c r="D945" s="18" t="s">
        <v>20</v>
      </c>
      <c r="E945" s="21" t="s">
        <v>208</v>
      </c>
      <c r="F945" s="18"/>
      <c r="G945" s="19" t="n">
        <f aca="false">G946</f>
        <v>50</v>
      </c>
    </row>
    <row r="946" customFormat="false" ht="30" hidden="false" customHeight="false" outlineLevel="0" collapsed="false">
      <c r="A946" s="24" t="s">
        <v>529</v>
      </c>
      <c r="B946" s="18" t="s">
        <v>703</v>
      </c>
      <c r="C946" s="18" t="s">
        <v>96</v>
      </c>
      <c r="D946" s="18" t="s">
        <v>20</v>
      </c>
      <c r="E946" s="21" t="s">
        <v>530</v>
      </c>
      <c r="F946" s="25"/>
      <c r="G946" s="19" t="n">
        <f aca="false">G947</f>
        <v>50</v>
      </c>
    </row>
    <row r="947" customFormat="false" ht="45" hidden="false" customHeight="false" outlineLevel="0" collapsed="false">
      <c r="A947" s="22" t="s">
        <v>139</v>
      </c>
      <c r="B947" s="18" t="s">
        <v>703</v>
      </c>
      <c r="C947" s="18" t="s">
        <v>96</v>
      </c>
      <c r="D947" s="18" t="s">
        <v>20</v>
      </c>
      <c r="E947" s="21" t="s">
        <v>530</v>
      </c>
      <c r="F947" s="18" t="n">
        <v>600</v>
      </c>
      <c r="G947" s="19" t="n">
        <f aca="false">G948</f>
        <v>50</v>
      </c>
    </row>
    <row r="948" customFormat="false" ht="15" hidden="false" customHeight="false" outlineLevel="0" collapsed="false">
      <c r="A948" s="22" t="s">
        <v>141</v>
      </c>
      <c r="B948" s="18" t="s">
        <v>703</v>
      </c>
      <c r="C948" s="18" t="s">
        <v>96</v>
      </c>
      <c r="D948" s="18" t="s">
        <v>20</v>
      </c>
      <c r="E948" s="21" t="s">
        <v>530</v>
      </c>
      <c r="F948" s="18" t="n">
        <v>610</v>
      </c>
      <c r="G948" s="19" t="n">
        <v>50</v>
      </c>
    </row>
    <row r="949" customFormat="false" ht="30" hidden="false" customHeight="false" outlineLevel="0" collapsed="false">
      <c r="A949" s="20" t="s">
        <v>256</v>
      </c>
      <c r="B949" s="18" t="s">
        <v>703</v>
      </c>
      <c r="C949" s="18" t="s">
        <v>96</v>
      </c>
      <c r="D949" s="18" t="s">
        <v>20</v>
      </c>
      <c r="E949" s="21" t="s">
        <v>257</v>
      </c>
      <c r="F949" s="18"/>
      <c r="G949" s="19" t="n">
        <f aca="false">G950</f>
        <v>563</v>
      </c>
    </row>
    <row r="950" customFormat="false" ht="30" hidden="false" customHeight="false" outlineLevel="0" collapsed="false">
      <c r="A950" s="24" t="s">
        <v>258</v>
      </c>
      <c r="B950" s="18" t="s">
        <v>703</v>
      </c>
      <c r="C950" s="18" t="s">
        <v>96</v>
      </c>
      <c r="D950" s="18" t="s">
        <v>20</v>
      </c>
      <c r="E950" s="21" t="s">
        <v>259</v>
      </c>
      <c r="F950" s="18"/>
      <c r="G950" s="19" t="n">
        <f aca="false">G951</f>
        <v>563</v>
      </c>
    </row>
    <row r="951" customFormat="false" ht="30" hidden="false" customHeight="false" outlineLevel="0" collapsed="false">
      <c r="A951" s="28" t="s">
        <v>260</v>
      </c>
      <c r="B951" s="18" t="s">
        <v>703</v>
      </c>
      <c r="C951" s="18" t="s">
        <v>96</v>
      </c>
      <c r="D951" s="18" t="s">
        <v>20</v>
      </c>
      <c r="E951" s="21" t="s">
        <v>261</v>
      </c>
      <c r="F951" s="18"/>
      <c r="G951" s="19" t="n">
        <f aca="false">G952</f>
        <v>563</v>
      </c>
    </row>
    <row r="952" customFormat="false" ht="45" hidden="false" customHeight="false" outlineLevel="0" collapsed="false">
      <c r="A952" s="22" t="s">
        <v>139</v>
      </c>
      <c r="B952" s="18" t="s">
        <v>703</v>
      </c>
      <c r="C952" s="18" t="s">
        <v>96</v>
      </c>
      <c r="D952" s="18" t="s">
        <v>20</v>
      </c>
      <c r="E952" s="21" t="s">
        <v>261</v>
      </c>
      <c r="F952" s="18" t="s">
        <v>140</v>
      </c>
      <c r="G952" s="19" t="n">
        <f aca="false">G953</f>
        <v>563</v>
      </c>
    </row>
    <row r="953" customFormat="false" ht="15" hidden="false" customHeight="false" outlineLevel="0" collapsed="false">
      <c r="A953" s="22" t="s">
        <v>141</v>
      </c>
      <c r="B953" s="18" t="s">
        <v>703</v>
      </c>
      <c r="C953" s="18" t="s">
        <v>96</v>
      </c>
      <c r="D953" s="18" t="s">
        <v>20</v>
      </c>
      <c r="E953" s="21" t="s">
        <v>261</v>
      </c>
      <c r="F953" s="18" t="s">
        <v>142</v>
      </c>
      <c r="G953" s="19" t="n">
        <f aca="false">427+136</f>
        <v>563</v>
      </c>
    </row>
    <row r="954" customFormat="false" ht="30" hidden="false" customHeight="false" outlineLevel="0" collapsed="false">
      <c r="A954" s="20" t="s">
        <v>219</v>
      </c>
      <c r="B954" s="18" t="s">
        <v>703</v>
      </c>
      <c r="C954" s="18" t="s">
        <v>96</v>
      </c>
      <c r="D954" s="18" t="s">
        <v>20</v>
      </c>
      <c r="E954" s="21" t="s">
        <v>220</v>
      </c>
      <c r="F954" s="18"/>
      <c r="G954" s="19" t="n">
        <f aca="false">G955</f>
        <v>67</v>
      </c>
    </row>
    <row r="955" customFormat="false" ht="75" hidden="false" customHeight="false" outlineLevel="0" collapsed="false">
      <c r="A955" s="24" t="s">
        <v>221</v>
      </c>
      <c r="B955" s="18" t="s">
        <v>703</v>
      </c>
      <c r="C955" s="18" t="s">
        <v>96</v>
      </c>
      <c r="D955" s="18" t="s">
        <v>20</v>
      </c>
      <c r="E955" s="21" t="s">
        <v>222</v>
      </c>
      <c r="F955" s="18"/>
      <c r="G955" s="19" t="n">
        <f aca="false">G956</f>
        <v>67</v>
      </c>
    </row>
    <row r="956" customFormat="false" ht="45" hidden="false" customHeight="false" outlineLevel="0" collapsed="false">
      <c r="A956" s="24" t="s">
        <v>223</v>
      </c>
      <c r="B956" s="18" t="s">
        <v>703</v>
      </c>
      <c r="C956" s="18" t="s">
        <v>96</v>
      </c>
      <c r="D956" s="18" t="s">
        <v>20</v>
      </c>
      <c r="E956" s="21" t="s">
        <v>224</v>
      </c>
      <c r="F956" s="18"/>
      <c r="G956" s="19" t="n">
        <f aca="false">G957</f>
        <v>67</v>
      </c>
    </row>
    <row r="957" customFormat="false" ht="45" hidden="false" customHeight="false" outlineLevel="0" collapsed="false">
      <c r="A957" s="22" t="s">
        <v>139</v>
      </c>
      <c r="B957" s="18" t="s">
        <v>703</v>
      </c>
      <c r="C957" s="18" t="s">
        <v>96</v>
      </c>
      <c r="D957" s="18" t="s">
        <v>20</v>
      </c>
      <c r="E957" s="21" t="s">
        <v>224</v>
      </c>
      <c r="F957" s="18" t="s">
        <v>140</v>
      </c>
      <c r="G957" s="19" t="n">
        <f aca="false">G958</f>
        <v>67</v>
      </c>
    </row>
    <row r="958" customFormat="false" ht="15" hidden="false" customHeight="false" outlineLevel="0" collapsed="false">
      <c r="A958" s="22" t="s">
        <v>141</v>
      </c>
      <c r="B958" s="18" t="s">
        <v>703</v>
      </c>
      <c r="C958" s="18" t="s">
        <v>96</v>
      </c>
      <c r="D958" s="18" t="s">
        <v>20</v>
      </c>
      <c r="E958" s="21" t="s">
        <v>224</v>
      </c>
      <c r="F958" s="18" t="s">
        <v>142</v>
      </c>
      <c r="G958" s="19" t="n">
        <v>67</v>
      </c>
    </row>
    <row r="959" customFormat="false" ht="30" hidden="false" customHeight="false" outlineLevel="0" collapsed="false">
      <c r="A959" s="20" t="s">
        <v>183</v>
      </c>
      <c r="B959" s="18" t="s">
        <v>703</v>
      </c>
      <c r="C959" s="18" t="s">
        <v>96</v>
      </c>
      <c r="D959" s="18" t="s">
        <v>20</v>
      </c>
      <c r="E959" s="21" t="s">
        <v>184</v>
      </c>
      <c r="F959" s="18"/>
      <c r="G959" s="19" t="n">
        <f aca="false">G960</f>
        <v>1108.8</v>
      </c>
    </row>
    <row r="960" customFormat="false" ht="60" hidden="false" customHeight="false" outlineLevel="0" collapsed="false">
      <c r="A960" s="20" t="s">
        <v>322</v>
      </c>
      <c r="B960" s="18" t="s">
        <v>703</v>
      </c>
      <c r="C960" s="18" t="s">
        <v>96</v>
      </c>
      <c r="D960" s="18" t="s">
        <v>20</v>
      </c>
      <c r="E960" s="21" t="s">
        <v>323</v>
      </c>
      <c r="F960" s="18"/>
      <c r="G960" s="19" t="n">
        <f aca="false">G961</f>
        <v>1108.8</v>
      </c>
    </row>
    <row r="961" customFormat="false" ht="30" hidden="false" customHeight="false" outlineLevel="0" collapsed="false">
      <c r="A961" s="20" t="s">
        <v>491</v>
      </c>
      <c r="B961" s="18" t="s">
        <v>703</v>
      </c>
      <c r="C961" s="18" t="s">
        <v>96</v>
      </c>
      <c r="D961" s="18" t="s">
        <v>20</v>
      </c>
      <c r="E961" s="21" t="s">
        <v>492</v>
      </c>
      <c r="F961" s="25"/>
      <c r="G961" s="19" t="n">
        <f aca="false">G962+G965</f>
        <v>1108.8</v>
      </c>
    </row>
    <row r="962" customFormat="false" ht="90" hidden="false" customHeight="false" outlineLevel="0" collapsed="false">
      <c r="A962" s="23" t="s">
        <v>493</v>
      </c>
      <c r="B962" s="18" t="s">
        <v>703</v>
      </c>
      <c r="C962" s="18" t="s">
        <v>96</v>
      </c>
      <c r="D962" s="18" t="s">
        <v>20</v>
      </c>
      <c r="E962" s="21" t="s">
        <v>494</v>
      </c>
      <c r="F962" s="25"/>
      <c r="G962" s="19" t="n">
        <f aca="false">G963</f>
        <v>347.6</v>
      </c>
    </row>
    <row r="963" customFormat="false" ht="45" hidden="false" customHeight="false" outlineLevel="0" collapsed="false">
      <c r="A963" s="22" t="s">
        <v>139</v>
      </c>
      <c r="B963" s="18" t="s">
        <v>703</v>
      </c>
      <c r="C963" s="18" t="s">
        <v>96</v>
      </c>
      <c r="D963" s="18" t="s">
        <v>20</v>
      </c>
      <c r="E963" s="21" t="s">
        <v>494</v>
      </c>
      <c r="F963" s="18" t="n">
        <v>600</v>
      </c>
      <c r="G963" s="19" t="n">
        <f aca="false">G964</f>
        <v>347.6</v>
      </c>
    </row>
    <row r="964" customFormat="false" ht="15" hidden="false" customHeight="false" outlineLevel="0" collapsed="false">
      <c r="A964" s="22" t="s">
        <v>141</v>
      </c>
      <c r="B964" s="18" t="s">
        <v>703</v>
      </c>
      <c r="C964" s="18" t="s">
        <v>96</v>
      </c>
      <c r="D964" s="18" t="s">
        <v>20</v>
      </c>
      <c r="E964" s="21" t="s">
        <v>494</v>
      </c>
      <c r="F964" s="18" t="n">
        <v>610</v>
      </c>
      <c r="G964" s="19" t="n">
        <v>347.6</v>
      </c>
    </row>
    <row r="965" customFormat="false" ht="90" hidden="false" customHeight="false" outlineLevel="0" collapsed="false">
      <c r="A965" s="23" t="s">
        <v>495</v>
      </c>
      <c r="B965" s="18" t="s">
        <v>703</v>
      </c>
      <c r="C965" s="18" t="s">
        <v>96</v>
      </c>
      <c r="D965" s="18" t="s">
        <v>20</v>
      </c>
      <c r="E965" s="21" t="s">
        <v>496</v>
      </c>
      <c r="F965" s="25"/>
      <c r="G965" s="19" t="n">
        <f aca="false">G966</f>
        <v>761.2</v>
      </c>
    </row>
    <row r="966" customFormat="false" ht="45" hidden="false" customHeight="false" outlineLevel="0" collapsed="false">
      <c r="A966" s="22" t="s">
        <v>139</v>
      </c>
      <c r="B966" s="18" t="s">
        <v>703</v>
      </c>
      <c r="C966" s="18" t="s">
        <v>96</v>
      </c>
      <c r="D966" s="18" t="s">
        <v>20</v>
      </c>
      <c r="E966" s="21" t="s">
        <v>496</v>
      </c>
      <c r="F966" s="25" t="n">
        <v>600</v>
      </c>
      <c r="G966" s="19" t="n">
        <f aca="false">G967</f>
        <v>761.2</v>
      </c>
    </row>
    <row r="967" customFormat="false" ht="15" hidden="false" customHeight="false" outlineLevel="0" collapsed="false">
      <c r="A967" s="22" t="s">
        <v>141</v>
      </c>
      <c r="B967" s="18" t="s">
        <v>703</v>
      </c>
      <c r="C967" s="18" t="s">
        <v>96</v>
      </c>
      <c r="D967" s="18" t="s">
        <v>20</v>
      </c>
      <c r="E967" s="21" t="s">
        <v>496</v>
      </c>
      <c r="F967" s="25" t="n">
        <v>610</v>
      </c>
      <c r="G967" s="19" t="n">
        <v>761.2</v>
      </c>
    </row>
    <row r="968" customFormat="false" ht="15" hidden="false" customHeight="false" outlineLevel="0" collapsed="false">
      <c r="A968" s="20" t="s">
        <v>83</v>
      </c>
      <c r="B968" s="18" t="s">
        <v>703</v>
      </c>
      <c r="C968" s="18" t="s">
        <v>96</v>
      </c>
      <c r="D968" s="18" t="s">
        <v>20</v>
      </c>
      <c r="E968" s="21" t="s">
        <v>84</v>
      </c>
      <c r="F968" s="18"/>
      <c r="G968" s="19" t="n">
        <f aca="false">G969</f>
        <v>8677.7</v>
      </c>
    </row>
    <row r="969" customFormat="false" ht="15" hidden="false" customHeight="false" outlineLevel="0" collapsed="false">
      <c r="A969" s="20" t="s">
        <v>85</v>
      </c>
      <c r="B969" s="18" t="s">
        <v>703</v>
      </c>
      <c r="C969" s="18" t="s">
        <v>96</v>
      </c>
      <c r="D969" s="18" t="s">
        <v>20</v>
      </c>
      <c r="E969" s="21" t="s">
        <v>86</v>
      </c>
      <c r="F969" s="18"/>
      <c r="G969" s="19" t="n">
        <f aca="false">G970</f>
        <v>8677.7</v>
      </c>
    </row>
    <row r="970" customFormat="false" ht="45" hidden="false" customHeight="false" outlineLevel="0" collapsed="false">
      <c r="A970" s="22" t="s">
        <v>139</v>
      </c>
      <c r="B970" s="18" t="s">
        <v>703</v>
      </c>
      <c r="C970" s="18" t="s">
        <v>96</v>
      </c>
      <c r="D970" s="18" t="s">
        <v>20</v>
      </c>
      <c r="E970" s="21" t="s">
        <v>86</v>
      </c>
      <c r="F970" s="18" t="s">
        <v>140</v>
      </c>
      <c r="G970" s="19" t="n">
        <f aca="false">G971</f>
        <v>8677.7</v>
      </c>
    </row>
    <row r="971" customFormat="false" ht="15" hidden="false" customHeight="false" outlineLevel="0" collapsed="false">
      <c r="A971" s="22" t="s">
        <v>141</v>
      </c>
      <c r="B971" s="18" t="s">
        <v>703</v>
      </c>
      <c r="C971" s="18" t="s">
        <v>96</v>
      </c>
      <c r="D971" s="18" t="s">
        <v>20</v>
      </c>
      <c r="E971" s="21" t="s">
        <v>86</v>
      </c>
      <c r="F971" s="18" t="s">
        <v>142</v>
      </c>
      <c r="G971" s="19" t="n">
        <v>8677.7</v>
      </c>
    </row>
    <row r="972" customFormat="false" ht="15" hidden="false" customHeight="false" outlineLevel="0" collapsed="false">
      <c r="A972" s="22" t="s">
        <v>535</v>
      </c>
      <c r="B972" s="18" t="s">
        <v>703</v>
      </c>
      <c r="C972" s="18" t="s">
        <v>96</v>
      </c>
      <c r="D972" s="18" t="s">
        <v>34</v>
      </c>
      <c r="E972" s="18"/>
      <c r="F972" s="18"/>
      <c r="G972" s="19" t="n">
        <f aca="false">G973+G987+G1003</f>
        <v>63620.3</v>
      </c>
    </row>
    <row r="973" customFormat="false" ht="15" hidden="false" customHeight="false" outlineLevel="0" collapsed="false">
      <c r="A973" s="20" t="s">
        <v>115</v>
      </c>
      <c r="B973" s="18" t="s">
        <v>703</v>
      </c>
      <c r="C973" s="18" t="s">
        <v>96</v>
      </c>
      <c r="D973" s="18" t="s">
        <v>34</v>
      </c>
      <c r="E973" s="21" t="s">
        <v>116</v>
      </c>
      <c r="F973" s="18"/>
      <c r="G973" s="19" t="n">
        <f aca="false">G974</f>
        <v>57895</v>
      </c>
    </row>
    <row r="974" customFormat="false" ht="45" hidden="false" customHeight="false" outlineLevel="0" collapsed="false">
      <c r="A974" s="20" t="s">
        <v>536</v>
      </c>
      <c r="B974" s="18" t="s">
        <v>703</v>
      </c>
      <c r="C974" s="18" t="s">
        <v>96</v>
      </c>
      <c r="D974" s="18" t="s">
        <v>34</v>
      </c>
      <c r="E974" s="21" t="s">
        <v>537</v>
      </c>
      <c r="F974" s="18"/>
      <c r="G974" s="19" t="n">
        <f aca="false">G975+G983+G979</f>
        <v>57895</v>
      </c>
    </row>
    <row r="975" customFormat="false" ht="45" hidden="false" customHeight="false" outlineLevel="0" collapsed="false">
      <c r="A975" s="20" t="s">
        <v>538</v>
      </c>
      <c r="B975" s="18" t="s">
        <v>703</v>
      </c>
      <c r="C975" s="18" t="s">
        <v>96</v>
      </c>
      <c r="D975" s="18" t="s">
        <v>34</v>
      </c>
      <c r="E975" s="21" t="s">
        <v>539</v>
      </c>
      <c r="F975" s="18"/>
      <c r="G975" s="19" t="n">
        <f aca="false">G976</f>
        <v>51282</v>
      </c>
    </row>
    <row r="976" customFormat="false" ht="45" hidden="false" customHeight="false" outlineLevel="0" collapsed="false">
      <c r="A976" s="20" t="s">
        <v>540</v>
      </c>
      <c r="B976" s="18" t="s">
        <v>703</v>
      </c>
      <c r="C976" s="18" t="s">
        <v>96</v>
      </c>
      <c r="D976" s="18" t="s">
        <v>34</v>
      </c>
      <c r="E976" s="21" t="s">
        <v>541</v>
      </c>
      <c r="F976" s="18"/>
      <c r="G976" s="19" t="n">
        <f aca="false">G977</f>
        <v>51282</v>
      </c>
    </row>
    <row r="977" customFormat="false" ht="45" hidden="false" customHeight="false" outlineLevel="0" collapsed="false">
      <c r="A977" s="22" t="s">
        <v>139</v>
      </c>
      <c r="B977" s="18" t="s">
        <v>703</v>
      </c>
      <c r="C977" s="18" t="s">
        <v>96</v>
      </c>
      <c r="D977" s="18" t="s">
        <v>34</v>
      </c>
      <c r="E977" s="21" t="s">
        <v>541</v>
      </c>
      <c r="F977" s="18" t="s">
        <v>140</v>
      </c>
      <c r="G977" s="19" t="n">
        <f aca="false">G978</f>
        <v>51282</v>
      </c>
    </row>
    <row r="978" customFormat="false" ht="15" hidden="false" customHeight="false" outlineLevel="0" collapsed="false">
      <c r="A978" s="22" t="s">
        <v>141</v>
      </c>
      <c r="B978" s="18" t="s">
        <v>703</v>
      </c>
      <c r="C978" s="18" t="s">
        <v>96</v>
      </c>
      <c r="D978" s="18" t="s">
        <v>34</v>
      </c>
      <c r="E978" s="21" t="s">
        <v>541</v>
      </c>
      <c r="F978" s="18" t="s">
        <v>142</v>
      </c>
      <c r="G978" s="19" t="n">
        <f aca="false">59945+3758-5416-6500-505</f>
        <v>51282</v>
      </c>
    </row>
    <row r="979" customFormat="false" ht="60" hidden="false" customHeight="false" outlineLevel="0" collapsed="false">
      <c r="A979" s="22" t="s">
        <v>542</v>
      </c>
      <c r="B979" s="18" t="s">
        <v>703</v>
      </c>
      <c r="C979" s="18" t="s">
        <v>96</v>
      </c>
      <c r="D979" s="18" t="s">
        <v>34</v>
      </c>
      <c r="E979" s="21" t="s">
        <v>543</v>
      </c>
      <c r="F979" s="18"/>
      <c r="G979" s="19" t="n">
        <f aca="false">G980</f>
        <v>6500</v>
      </c>
    </row>
    <row r="980" customFormat="false" ht="45" hidden="false" customHeight="false" outlineLevel="0" collapsed="false">
      <c r="A980" s="22" t="s">
        <v>544</v>
      </c>
      <c r="B980" s="18" t="s">
        <v>703</v>
      </c>
      <c r="C980" s="18" t="s">
        <v>96</v>
      </c>
      <c r="D980" s="18" t="s">
        <v>34</v>
      </c>
      <c r="E980" s="21" t="s">
        <v>545</v>
      </c>
      <c r="F980" s="18"/>
      <c r="G980" s="19" t="n">
        <f aca="false">G981</f>
        <v>6500</v>
      </c>
    </row>
    <row r="981" customFormat="false" ht="45" hidden="false" customHeight="false" outlineLevel="0" collapsed="false">
      <c r="A981" s="22" t="s">
        <v>139</v>
      </c>
      <c r="B981" s="18" t="s">
        <v>703</v>
      </c>
      <c r="C981" s="18" t="s">
        <v>96</v>
      </c>
      <c r="D981" s="18" t="s">
        <v>34</v>
      </c>
      <c r="E981" s="21" t="s">
        <v>545</v>
      </c>
      <c r="F981" s="18" t="s">
        <v>140</v>
      </c>
      <c r="G981" s="19" t="n">
        <f aca="false">G982</f>
        <v>6500</v>
      </c>
    </row>
    <row r="982" customFormat="false" ht="15" hidden="false" customHeight="false" outlineLevel="0" collapsed="false">
      <c r="A982" s="22" t="s">
        <v>141</v>
      </c>
      <c r="B982" s="18" t="s">
        <v>703</v>
      </c>
      <c r="C982" s="18" t="s">
        <v>96</v>
      </c>
      <c r="D982" s="18" t="s">
        <v>34</v>
      </c>
      <c r="E982" s="21" t="s">
        <v>545</v>
      </c>
      <c r="F982" s="18" t="s">
        <v>142</v>
      </c>
      <c r="G982" s="19" t="n">
        <v>6500</v>
      </c>
    </row>
    <row r="983" customFormat="false" ht="30" hidden="false" customHeight="false" outlineLevel="0" collapsed="false">
      <c r="A983" s="20" t="s">
        <v>336</v>
      </c>
      <c r="B983" s="18" t="s">
        <v>703</v>
      </c>
      <c r="C983" s="18" t="s">
        <v>96</v>
      </c>
      <c r="D983" s="18" t="s">
        <v>34</v>
      </c>
      <c r="E983" s="21" t="s">
        <v>546</v>
      </c>
      <c r="F983" s="18"/>
      <c r="G983" s="19" t="n">
        <f aca="false">G984</f>
        <v>113</v>
      </c>
    </row>
    <row r="984" customFormat="false" ht="30" hidden="false" customHeight="false" outlineLevel="0" collapsed="false">
      <c r="A984" s="45" t="s">
        <v>547</v>
      </c>
      <c r="B984" s="18" t="s">
        <v>703</v>
      </c>
      <c r="C984" s="18" t="s">
        <v>96</v>
      </c>
      <c r="D984" s="18" t="s">
        <v>34</v>
      </c>
      <c r="E984" s="18" t="s">
        <v>548</v>
      </c>
      <c r="F984" s="25"/>
      <c r="G984" s="19" t="n">
        <f aca="false">G985</f>
        <v>113</v>
      </c>
    </row>
    <row r="985" customFormat="false" ht="45" hidden="false" customHeight="false" outlineLevel="0" collapsed="false">
      <c r="A985" s="22" t="s">
        <v>139</v>
      </c>
      <c r="B985" s="18" t="s">
        <v>703</v>
      </c>
      <c r="C985" s="18" t="s">
        <v>96</v>
      </c>
      <c r="D985" s="18" t="s">
        <v>34</v>
      </c>
      <c r="E985" s="18" t="s">
        <v>548</v>
      </c>
      <c r="F985" s="18" t="n">
        <v>600</v>
      </c>
      <c r="G985" s="19" t="n">
        <f aca="false">G986</f>
        <v>113</v>
      </c>
    </row>
    <row r="986" customFormat="false" ht="15" hidden="false" customHeight="false" outlineLevel="0" collapsed="false">
      <c r="A986" s="22" t="s">
        <v>141</v>
      </c>
      <c r="B986" s="18" t="s">
        <v>703</v>
      </c>
      <c r="C986" s="18" t="s">
        <v>96</v>
      </c>
      <c r="D986" s="18" t="s">
        <v>34</v>
      </c>
      <c r="E986" s="18" t="s">
        <v>548</v>
      </c>
      <c r="F986" s="18" t="n">
        <v>610</v>
      </c>
      <c r="G986" s="19" t="n">
        <v>113</v>
      </c>
    </row>
    <row r="987" customFormat="false" ht="45" hidden="false" customHeight="false" outlineLevel="0" collapsed="false">
      <c r="A987" s="20" t="s">
        <v>131</v>
      </c>
      <c r="B987" s="18" t="s">
        <v>703</v>
      </c>
      <c r="C987" s="18" t="s">
        <v>96</v>
      </c>
      <c r="D987" s="18" t="s">
        <v>34</v>
      </c>
      <c r="E987" s="21" t="s">
        <v>132</v>
      </c>
      <c r="F987" s="18"/>
      <c r="G987" s="19" t="n">
        <f aca="false">G993+G998+G988</f>
        <v>4651.6</v>
      </c>
    </row>
    <row r="988" customFormat="false" ht="30" hidden="false" customHeight="false" outlineLevel="0" collapsed="false">
      <c r="A988" s="20" t="s">
        <v>133</v>
      </c>
      <c r="B988" s="18" t="s">
        <v>703</v>
      </c>
      <c r="C988" s="18" t="s">
        <v>96</v>
      </c>
      <c r="D988" s="18" t="s">
        <v>34</v>
      </c>
      <c r="E988" s="21" t="s">
        <v>134</v>
      </c>
      <c r="F988" s="18"/>
      <c r="G988" s="19" t="n">
        <f aca="false">G989</f>
        <v>4512.6</v>
      </c>
    </row>
    <row r="989" customFormat="false" ht="60" hidden="false" customHeight="false" outlineLevel="0" collapsed="false">
      <c r="A989" s="24" t="s">
        <v>135</v>
      </c>
      <c r="B989" s="18" t="s">
        <v>703</v>
      </c>
      <c r="C989" s="18" t="s">
        <v>96</v>
      </c>
      <c r="D989" s="18" t="s">
        <v>34</v>
      </c>
      <c r="E989" s="21" t="s">
        <v>136</v>
      </c>
      <c r="F989" s="18"/>
      <c r="G989" s="19" t="n">
        <f aca="false">G990</f>
        <v>4512.6</v>
      </c>
    </row>
    <row r="990" customFormat="false" ht="15" hidden="false" customHeight="false" outlineLevel="0" collapsed="false">
      <c r="A990" s="22" t="s">
        <v>137</v>
      </c>
      <c r="B990" s="18" t="s">
        <v>703</v>
      </c>
      <c r="C990" s="18" t="s">
        <v>96</v>
      </c>
      <c r="D990" s="18" t="s">
        <v>34</v>
      </c>
      <c r="E990" s="21" t="s">
        <v>138</v>
      </c>
      <c r="F990" s="18"/>
      <c r="G990" s="19" t="n">
        <f aca="false">G991</f>
        <v>4512.6</v>
      </c>
    </row>
    <row r="991" customFormat="false" ht="45" hidden="false" customHeight="false" outlineLevel="0" collapsed="false">
      <c r="A991" s="22" t="s">
        <v>139</v>
      </c>
      <c r="B991" s="18" t="s">
        <v>703</v>
      </c>
      <c r="C991" s="18" t="s">
        <v>96</v>
      </c>
      <c r="D991" s="18" t="s">
        <v>34</v>
      </c>
      <c r="E991" s="21" t="s">
        <v>138</v>
      </c>
      <c r="F991" s="18" t="s">
        <v>140</v>
      </c>
      <c r="G991" s="19" t="n">
        <f aca="false">G992</f>
        <v>4512.6</v>
      </c>
    </row>
    <row r="992" customFormat="false" ht="15" hidden="false" customHeight="false" outlineLevel="0" collapsed="false">
      <c r="A992" s="22" t="s">
        <v>141</v>
      </c>
      <c r="B992" s="18" t="s">
        <v>703</v>
      </c>
      <c r="C992" s="18" t="s">
        <v>96</v>
      </c>
      <c r="D992" s="18" t="s">
        <v>34</v>
      </c>
      <c r="E992" s="21" t="s">
        <v>138</v>
      </c>
      <c r="F992" s="18" t="s">
        <v>142</v>
      </c>
      <c r="G992" s="19" t="n">
        <v>4512.6</v>
      </c>
    </row>
    <row r="993" customFormat="false" ht="30" hidden="false" customHeight="false" outlineLevel="0" collapsed="false">
      <c r="A993" s="20" t="s">
        <v>256</v>
      </c>
      <c r="B993" s="18" t="s">
        <v>703</v>
      </c>
      <c r="C993" s="18" t="s">
        <v>96</v>
      </c>
      <c r="D993" s="18" t="s">
        <v>34</v>
      </c>
      <c r="E993" s="21" t="s">
        <v>257</v>
      </c>
      <c r="F993" s="18"/>
      <c r="G993" s="19" t="n">
        <f aca="false">G994</f>
        <v>130</v>
      </c>
    </row>
    <row r="994" customFormat="false" ht="30" hidden="false" customHeight="false" outlineLevel="0" collapsed="false">
      <c r="A994" s="24" t="s">
        <v>258</v>
      </c>
      <c r="B994" s="18" t="s">
        <v>703</v>
      </c>
      <c r="C994" s="18" t="s">
        <v>96</v>
      </c>
      <c r="D994" s="18" t="s">
        <v>34</v>
      </c>
      <c r="E994" s="21" t="s">
        <v>259</v>
      </c>
      <c r="F994" s="18"/>
      <c r="G994" s="19" t="n">
        <f aca="false">G995</f>
        <v>130</v>
      </c>
    </row>
    <row r="995" customFormat="false" ht="30" hidden="false" customHeight="false" outlineLevel="0" collapsed="false">
      <c r="A995" s="28" t="s">
        <v>260</v>
      </c>
      <c r="B995" s="18" t="s">
        <v>703</v>
      </c>
      <c r="C995" s="18" t="s">
        <v>96</v>
      </c>
      <c r="D995" s="18" t="s">
        <v>34</v>
      </c>
      <c r="E995" s="21" t="s">
        <v>261</v>
      </c>
      <c r="F995" s="18"/>
      <c r="G995" s="19" t="n">
        <f aca="false">G996</f>
        <v>130</v>
      </c>
    </row>
    <row r="996" customFormat="false" ht="45" hidden="false" customHeight="false" outlineLevel="0" collapsed="false">
      <c r="A996" s="22" t="s">
        <v>139</v>
      </c>
      <c r="B996" s="18" t="s">
        <v>703</v>
      </c>
      <c r="C996" s="18" t="s">
        <v>96</v>
      </c>
      <c r="D996" s="18" t="s">
        <v>34</v>
      </c>
      <c r="E996" s="21" t="s">
        <v>261</v>
      </c>
      <c r="F996" s="18" t="s">
        <v>140</v>
      </c>
      <c r="G996" s="19" t="n">
        <f aca="false">G997</f>
        <v>130</v>
      </c>
    </row>
    <row r="997" customFormat="false" ht="15" hidden="false" customHeight="false" outlineLevel="0" collapsed="false">
      <c r="A997" s="22" t="s">
        <v>141</v>
      </c>
      <c r="B997" s="18" t="s">
        <v>703</v>
      </c>
      <c r="C997" s="18" t="s">
        <v>96</v>
      </c>
      <c r="D997" s="18" t="s">
        <v>34</v>
      </c>
      <c r="E997" s="21" t="s">
        <v>261</v>
      </c>
      <c r="F997" s="18" t="s">
        <v>142</v>
      </c>
      <c r="G997" s="19" t="n">
        <v>130</v>
      </c>
    </row>
    <row r="998" customFormat="false" ht="30" hidden="false" customHeight="false" outlineLevel="0" collapsed="false">
      <c r="A998" s="20" t="s">
        <v>219</v>
      </c>
      <c r="B998" s="18" t="s">
        <v>703</v>
      </c>
      <c r="C998" s="18" t="s">
        <v>96</v>
      </c>
      <c r="D998" s="18" t="s">
        <v>34</v>
      </c>
      <c r="E998" s="21" t="s">
        <v>220</v>
      </c>
      <c r="F998" s="18"/>
      <c r="G998" s="19" t="n">
        <f aca="false">G999</f>
        <v>9</v>
      </c>
    </row>
    <row r="999" customFormat="false" ht="75" hidden="false" customHeight="false" outlineLevel="0" collapsed="false">
      <c r="A999" s="24" t="s">
        <v>221</v>
      </c>
      <c r="B999" s="18" t="s">
        <v>703</v>
      </c>
      <c r="C999" s="18" t="s">
        <v>96</v>
      </c>
      <c r="D999" s="18" t="s">
        <v>34</v>
      </c>
      <c r="E999" s="21" t="s">
        <v>222</v>
      </c>
      <c r="F999" s="18"/>
      <c r="G999" s="19" t="n">
        <f aca="false">G1000</f>
        <v>9</v>
      </c>
    </row>
    <row r="1000" customFormat="false" ht="45" hidden="false" customHeight="false" outlineLevel="0" collapsed="false">
      <c r="A1000" s="24" t="s">
        <v>223</v>
      </c>
      <c r="B1000" s="18" t="s">
        <v>703</v>
      </c>
      <c r="C1000" s="18" t="s">
        <v>96</v>
      </c>
      <c r="D1000" s="18" t="s">
        <v>34</v>
      </c>
      <c r="E1000" s="21" t="s">
        <v>224</v>
      </c>
      <c r="F1000" s="18"/>
      <c r="G1000" s="19" t="n">
        <f aca="false">G1001</f>
        <v>9</v>
      </c>
    </row>
    <row r="1001" customFormat="false" ht="45" hidden="false" customHeight="false" outlineLevel="0" collapsed="false">
      <c r="A1001" s="22" t="s">
        <v>139</v>
      </c>
      <c r="B1001" s="18" t="s">
        <v>703</v>
      </c>
      <c r="C1001" s="18" t="s">
        <v>96</v>
      </c>
      <c r="D1001" s="18" t="s">
        <v>34</v>
      </c>
      <c r="E1001" s="21" t="s">
        <v>224</v>
      </c>
      <c r="F1001" s="18" t="s">
        <v>140</v>
      </c>
      <c r="G1001" s="19" t="n">
        <f aca="false">G1002</f>
        <v>9</v>
      </c>
    </row>
    <row r="1002" customFormat="false" ht="15" hidden="false" customHeight="false" outlineLevel="0" collapsed="false">
      <c r="A1002" s="22" t="s">
        <v>141</v>
      </c>
      <c r="B1002" s="18" t="s">
        <v>703</v>
      </c>
      <c r="C1002" s="18" t="s">
        <v>96</v>
      </c>
      <c r="D1002" s="18" t="s">
        <v>34</v>
      </c>
      <c r="E1002" s="21" t="s">
        <v>224</v>
      </c>
      <c r="F1002" s="18" t="s">
        <v>142</v>
      </c>
      <c r="G1002" s="19" t="n">
        <v>9</v>
      </c>
    </row>
    <row r="1003" customFormat="false" ht="15" hidden="false" customHeight="false" outlineLevel="0" collapsed="false">
      <c r="A1003" s="20" t="s">
        <v>83</v>
      </c>
      <c r="B1003" s="18" t="s">
        <v>703</v>
      </c>
      <c r="C1003" s="18" t="s">
        <v>96</v>
      </c>
      <c r="D1003" s="18" t="s">
        <v>34</v>
      </c>
      <c r="E1003" s="21" t="s">
        <v>84</v>
      </c>
      <c r="F1003" s="18"/>
      <c r="G1003" s="19" t="n">
        <f aca="false">G1004</f>
        <v>1073.7</v>
      </c>
    </row>
    <row r="1004" customFormat="false" ht="15" hidden="false" customHeight="false" outlineLevel="0" collapsed="false">
      <c r="A1004" s="20" t="s">
        <v>85</v>
      </c>
      <c r="B1004" s="18" t="s">
        <v>703</v>
      </c>
      <c r="C1004" s="18" t="s">
        <v>96</v>
      </c>
      <c r="D1004" s="18" t="s">
        <v>34</v>
      </c>
      <c r="E1004" s="21" t="s">
        <v>86</v>
      </c>
      <c r="F1004" s="18"/>
      <c r="G1004" s="19" t="n">
        <f aca="false">G1005</f>
        <v>1073.7</v>
      </c>
    </row>
    <row r="1005" customFormat="false" ht="45" hidden="false" customHeight="false" outlineLevel="0" collapsed="false">
      <c r="A1005" s="22" t="s">
        <v>139</v>
      </c>
      <c r="B1005" s="18" t="s">
        <v>703</v>
      </c>
      <c r="C1005" s="18" t="s">
        <v>96</v>
      </c>
      <c r="D1005" s="18" t="s">
        <v>34</v>
      </c>
      <c r="E1005" s="21" t="s">
        <v>86</v>
      </c>
      <c r="F1005" s="18" t="s">
        <v>140</v>
      </c>
      <c r="G1005" s="19" t="n">
        <f aca="false">G1006</f>
        <v>1073.7</v>
      </c>
    </row>
    <row r="1006" customFormat="false" ht="15" hidden="false" customHeight="false" outlineLevel="0" collapsed="false">
      <c r="A1006" s="22" t="s">
        <v>141</v>
      </c>
      <c r="B1006" s="18" t="s">
        <v>703</v>
      </c>
      <c r="C1006" s="18" t="s">
        <v>96</v>
      </c>
      <c r="D1006" s="18" t="s">
        <v>34</v>
      </c>
      <c r="E1006" s="21" t="s">
        <v>86</v>
      </c>
      <c r="F1006" s="18" t="s">
        <v>142</v>
      </c>
      <c r="G1006" s="19" t="n">
        <v>1073.7</v>
      </c>
    </row>
    <row r="1007" customFormat="false" ht="15" hidden="false" customHeight="false" outlineLevel="0" collapsed="false">
      <c r="A1007" s="17" t="s">
        <v>560</v>
      </c>
      <c r="B1007" s="18" t="s">
        <v>703</v>
      </c>
      <c r="C1007" s="18" t="s">
        <v>96</v>
      </c>
      <c r="D1007" s="18" t="s">
        <v>204</v>
      </c>
      <c r="E1007" s="18"/>
      <c r="F1007" s="18"/>
      <c r="G1007" s="19" t="n">
        <f aca="false">G1008+G1023</f>
        <v>25328</v>
      </c>
    </row>
    <row r="1008" customFormat="false" ht="15" hidden="false" customHeight="false" outlineLevel="0" collapsed="false">
      <c r="A1008" s="20" t="s">
        <v>115</v>
      </c>
      <c r="B1008" s="18" t="s">
        <v>703</v>
      </c>
      <c r="C1008" s="18" t="s">
        <v>96</v>
      </c>
      <c r="D1008" s="18" t="s">
        <v>204</v>
      </c>
      <c r="E1008" s="21" t="s">
        <v>116</v>
      </c>
      <c r="F1008" s="18"/>
      <c r="G1008" s="19" t="n">
        <f aca="false">G1014+G1009</f>
        <v>19180</v>
      </c>
    </row>
    <row r="1009" customFormat="false" ht="45" hidden="false" customHeight="false" outlineLevel="0" collapsed="false">
      <c r="A1009" s="20" t="s">
        <v>536</v>
      </c>
      <c r="B1009" s="18" t="s">
        <v>703</v>
      </c>
      <c r="C1009" s="18" t="s">
        <v>96</v>
      </c>
      <c r="D1009" s="18" t="s">
        <v>204</v>
      </c>
      <c r="E1009" s="21" t="s">
        <v>537</v>
      </c>
      <c r="F1009" s="18"/>
      <c r="G1009" s="19" t="n">
        <f aca="false">G1010</f>
        <v>1320</v>
      </c>
    </row>
    <row r="1010" customFormat="false" ht="60" hidden="false" customHeight="false" outlineLevel="0" collapsed="false">
      <c r="A1010" s="38" t="s">
        <v>561</v>
      </c>
      <c r="B1010" s="18" t="s">
        <v>703</v>
      </c>
      <c r="C1010" s="18" t="s">
        <v>96</v>
      </c>
      <c r="D1010" s="18" t="s">
        <v>204</v>
      </c>
      <c r="E1010" s="39" t="s">
        <v>562</v>
      </c>
      <c r="F1010" s="25"/>
      <c r="G1010" s="19" t="n">
        <f aca="false">G1011</f>
        <v>1320</v>
      </c>
    </row>
    <row r="1011" customFormat="false" ht="30" hidden="false" customHeight="false" outlineLevel="0" collapsed="false">
      <c r="A1011" s="20" t="s">
        <v>563</v>
      </c>
      <c r="B1011" s="18" t="s">
        <v>703</v>
      </c>
      <c r="C1011" s="18" t="s">
        <v>96</v>
      </c>
      <c r="D1011" s="18" t="s">
        <v>204</v>
      </c>
      <c r="E1011" s="21" t="s">
        <v>564</v>
      </c>
      <c r="F1011" s="25"/>
      <c r="G1011" s="19" t="n">
        <f aca="false">G1012</f>
        <v>1320</v>
      </c>
    </row>
    <row r="1012" customFormat="false" ht="30" hidden="false" customHeight="false" outlineLevel="0" collapsed="false">
      <c r="A1012" s="26" t="s">
        <v>168</v>
      </c>
      <c r="B1012" s="18" t="s">
        <v>703</v>
      </c>
      <c r="C1012" s="18" t="s">
        <v>96</v>
      </c>
      <c r="D1012" s="18" t="s">
        <v>204</v>
      </c>
      <c r="E1012" s="21" t="s">
        <v>564</v>
      </c>
      <c r="F1012" s="18" t="s">
        <v>169</v>
      </c>
      <c r="G1012" s="19" t="n">
        <f aca="false">G1013</f>
        <v>1320</v>
      </c>
    </row>
    <row r="1013" customFormat="false" ht="15" hidden="false" customHeight="false" outlineLevel="0" collapsed="false">
      <c r="A1013" s="29" t="s">
        <v>565</v>
      </c>
      <c r="B1013" s="18" t="s">
        <v>703</v>
      </c>
      <c r="C1013" s="18" t="s">
        <v>96</v>
      </c>
      <c r="D1013" s="18" t="s">
        <v>204</v>
      </c>
      <c r="E1013" s="21" t="s">
        <v>564</v>
      </c>
      <c r="F1013" s="18" t="s">
        <v>566</v>
      </c>
      <c r="G1013" s="19" t="n">
        <v>1320</v>
      </c>
    </row>
    <row r="1014" customFormat="false" ht="15" hidden="false" customHeight="false" outlineLevel="0" collapsed="false">
      <c r="A1014" s="20" t="s">
        <v>143</v>
      </c>
      <c r="B1014" s="18" t="s">
        <v>703</v>
      </c>
      <c r="C1014" s="18" t="s">
        <v>96</v>
      </c>
      <c r="D1014" s="18" t="s">
        <v>204</v>
      </c>
      <c r="E1014" s="21" t="s">
        <v>519</v>
      </c>
      <c r="F1014" s="18"/>
      <c r="G1014" s="19" t="n">
        <f aca="false">G1015</f>
        <v>17860</v>
      </c>
    </row>
    <row r="1015" customFormat="false" ht="45" hidden="false" customHeight="false" outlineLevel="0" collapsed="false">
      <c r="A1015" s="20" t="s">
        <v>25</v>
      </c>
      <c r="B1015" s="18" t="s">
        <v>703</v>
      </c>
      <c r="C1015" s="18" t="s">
        <v>96</v>
      </c>
      <c r="D1015" s="18" t="s">
        <v>204</v>
      </c>
      <c r="E1015" s="21" t="s">
        <v>520</v>
      </c>
      <c r="F1015" s="18"/>
      <c r="G1015" s="19" t="n">
        <f aca="false">G1016</f>
        <v>17860</v>
      </c>
    </row>
    <row r="1016" customFormat="false" ht="30" hidden="false" customHeight="false" outlineLevel="0" collapsed="false">
      <c r="A1016" s="24" t="s">
        <v>160</v>
      </c>
      <c r="B1016" s="18" t="s">
        <v>703</v>
      </c>
      <c r="C1016" s="18" t="s">
        <v>96</v>
      </c>
      <c r="D1016" s="18" t="s">
        <v>204</v>
      </c>
      <c r="E1016" s="21" t="s">
        <v>567</v>
      </c>
      <c r="F1016" s="18"/>
      <c r="G1016" s="19" t="n">
        <f aca="false">G1017+G1019+G1021</f>
        <v>17860</v>
      </c>
    </row>
    <row r="1017" customFormat="false" ht="75" hidden="false" customHeight="false" outlineLevel="0" collapsed="false">
      <c r="A1017" s="22" t="s">
        <v>29</v>
      </c>
      <c r="B1017" s="18" t="s">
        <v>703</v>
      </c>
      <c r="C1017" s="18" t="s">
        <v>96</v>
      </c>
      <c r="D1017" s="18" t="s">
        <v>204</v>
      </c>
      <c r="E1017" s="21" t="s">
        <v>567</v>
      </c>
      <c r="F1017" s="18" t="n">
        <v>100</v>
      </c>
      <c r="G1017" s="19" t="n">
        <f aca="false">G1018</f>
        <v>12595</v>
      </c>
    </row>
    <row r="1018" customFormat="false" ht="30" hidden="false" customHeight="false" outlineLevel="0" collapsed="false">
      <c r="A1018" s="22" t="s">
        <v>31</v>
      </c>
      <c r="B1018" s="18" t="s">
        <v>703</v>
      </c>
      <c r="C1018" s="18" t="s">
        <v>96</v>
      </c>
      <c r="D1018" s="18" t="s">
        <v>204</v>
      </c>
      <c r="E1018" s="21" t="s">
        <v>567</v>
      </c>
      <c r="F1018" s="18" t="s">
        <v>32</v>
      </c>
      <c r="G1018" s="19" t="n">
        <f aca="false">12720.6-125.6</f>
        <v>12595</v>
      </c>
    </row>
    <row r="1019" customFormat="false" ht="30" hidden="false" customHeight="false" outlineLevel="0" collapsed="false">
      <c r="A1019" s="22" t="s">
        <v>43</v>
      </c>
      <c r="B1019" s="18" t="s">
        <v>703</v>
      </c>
      <c r="C1019" s="18" t="s">
        <v>96</v>
      </c>
      <c r="D1019" s="18" t="s">
        <v>204</v>
      </c>
      <c r="E1019" s="21" t="s">
        <v>567</v>
      </c>
      <c r="F1019" s="18" t="s">
        <v>44</v>
      </c>
      <c r="G1019" s="19" t="n">
        <f aca="false">G1020</f>
        <v>4963</v>
      </c>
    </row>
    <row r="1020" customFormat="false" ht="45" hidden="false" customHeight="false" outlineLevel="0" collapsed="false">
      <c r="A1020" s="22" t="s">
        <v>45</v>
      </c>
      <c r="B1020" s="18" t="s">
        <v>703</v>
      </c>
      <c r="C1020" s="18" t="s">
        <v>96</v>
      </c>
      <c r="D1020" s="18" t="s">
        <v>204</v>
      </c>
      <c r="E1020" s="21" t="s">
        <v>567</v>
      </c>
      <c r="F1020" s="18" t="s">
        <v>46</v>
      </c>
      <c r="G1020" s="19" t="n">
        <v>4963</v>
      </c>
    </row>
    <row r="1021" customFormat="false" ht="15" hidden="false" customHeight="false" outlineLevel="0" collapsed="false">
      <c r="A1021" s="22" t="s">
        <v>67</v>
      </c>
      <c r="B1021" s="18" t="s">
        <v>703</v>
      </c>
      <c r="C1021" s="18" t="s">
        <v>96</v>
      </c>
      <c r="D1021" s="18" t="s">
        <v>204</v>
      </c>
      <c r="E1021" s="21" t="s">
        <v>567</v>
      </c>
      <c r="F1021" s="18" t="s">
        <v>68</v>
      </c>
      <c r="G1021" s="19" t="n">
        <f aca="false">G1022</f>
        <v>302</v>
      </c>
    </row>
    <row r="1022" customFormat="false" ht="15" hidden="false" customHeight="false" outlineLevel="0" collapsed="false">
      <c r="A1022" s="26" t="s">
        <v>69</v>
      </c>
      <c r="B1022" s="18" t="s">
        <v>703</v>
      </c>
      <c r="C1022" s="18" t="s">
        <v>96</v>
      </c>
      <c r="D1022" s="18" t="s">
        <v>204</v>
      </c>
      <c r="E1022" s="21" t="s">
        <v>567</v>
      </c>
      <c r="F1022" s="18" t="s">
        <v>70</v>
      </c>
      <c r="G1022" s="19" t="n">
        <v>302</v>
      </c>
    </row>
    <row r="1023" customFormat="false" ht="30" hidden="false" customHeight="false" outlineLevel="0" collapsed="false">
      <c r="A1023" s="20" t="s">
        <v>49</v>
      </c>
      <c r="B1023" s="18" t="s">
        <v>703</v>
      </c>
      <c r="C1023" s="18" t="s">
        <v>96</v>
      </c>
      <c r="D1023" s="18" t="s">
        <v>204</v>
      </c>
      <c r="E1023" s="21" t="s">
        <v>50</v>
      </c>
      <c r="F1023" s="18"/>
      <c r="G1023" s="19" t="n">
        <f aca="false">G1024</f>
        <v>6148</v>
      </c>
    </row>
    <row r="1024" customFormat="false" ht="30" hidden="false" customHeight="false" outlineLevel="0" collapsed="false">
      <c r="A1024" s="20" t="s">
        <v>568</v>
      </c>
      <c r="B1024" s="18" t="s">
        <v>703</v>
      </c>
      <c r="C1024" s="18" t="s">
        <v>96</v>
      </c>
      <c r="D1024" s="18" t="s">
        <v>204</v>
      </c>
      <c r="E1024" s="21" t="s">
        <v>569</v>
      </c>
      <c r="F1024" s="18"/>
      <c r="G1024" s="19" t="n">
        <f aca="false">G1025</f>
        <v>6148</v>
      </c>
    </row>
    <row r="1025" customFormat="false" ht="60" hidden="false" customHeight="false" outlineLevel="0" collapsed="false">
      <c r="A1025" s="23" t="s">
        <v>570</v>
      </c>
      <c r="B1025" s="18" t="s">
        <v>703</v>
      </c>
      <c r="C1025" s="18" t="s">
        <v>96</v>
      </c>
      <c r="D1025" s="18" t="s">
        <v>204</v>
      </c>
      <c r="E1025" s="21" t="s">
        <v>571</v>
      </c>
      <c r="F1025" s="18"/>
      <c r="G1025" s="19" t="n">
        <f aca="false">G1026</f>
        <v>6148</v>
      </c>
    </row>
    <row r="1026" customFormat="false" ht="30" hidden="false" customHeight="false" outlineLevel="0" collapsed="false">
      <c r="A1026" s="23" t="s">
        <v>572</v>
      </c>
      <c r="B1026" s="18" t="s">
        <v>703</v>
      </c>
      <c r="C1026" s="18" t="s">
        <v>96</v>
      </c>
      <c r="D1026" s="18" t="s">
        <v>204</v>
      </c>
      <c r="E1026" s="21" t="s">
        <v>573</v>
      </c>
      <c r="F1026" s="18"/>
      <c r="G1026" s="19" t="n">
        <f aca="false">G1027+G1029+G1031</f>
        <v>6148</v>
      </c>
    </row>
    <row r="1027" customFormat="false" ht="30" hidden="false" customHeight="false" outlineLevel="0" collapsed="false">
      <c r="A1027" s="22" t="s">
        <v>43</v>
      </c>
      <c r="B1027" s="18" t="s">
        <v>703</v>
      </c>
      <c r="C1027" s="18" t="s">
        <v>96</v>
      </c>
      <c r="D1027" s="18" t="s">
        <v>204</v>
      </c>
      <c r="E1027" s="21" t="s">
        <v>573</v>
      </c>
      <c r="F1027" s="18" t="s">
        <v>44</v>
      </c>
      <c r="G1027" s="19" t="n">
        <f aca="false">G1028</f>
        <v>4923</v>
      </c>
    </row>
    <row r="1028" customFormat="false" ht="45" hidden="false" customHeight="false" outlineLevel="0" collapsed="false">
      <c r="A1028" s="22" t="s">
        <v>45</v>
      </c>
      <c r="B1028" s="18" t="s">
        <v>703</v>
      </c>
      <c r="C1028" s="18" t="s">
        <v>96</v>
      </c>
      <c r="D1028" s="18" t="s">
        <v>204</v>
      </c>
      <c r="E1028" s="21" t="s">
        <v>573</v>
      </c>
      <c r="F1028" s="18" t="s">
        <v>46</v>
      </c>
      <c r="G1028" s="19" t="n">
        <f aca="false">(3001-153-337.5)+(3245-832.5)</f>
        <v>4923</v>
      </c>
    </row>
    <row r="1029" customFormat="false" ht="30" hidden="false" customHeight="false" outlineLevel="0" collapsed="false">
      <c r="A1029" s="26" t="s">
        <v>168</v>
      </c>
      <c r="B1029" s="18" t="s">
        <v>703</v>
      </c>
      <c r="C1029" s="18" t="s">
        <v>96</v>
      </c>
      <c r="D1029" s="18" t="s">
        <v>204</v>
      </c>
      <c r="E1029" s="21" t="s">
        <v>573</v>
      </c>
      <c r="F1029" s="18" t="s">
        <v>169</v>
      </c>
      <c r="G1029" s="19" t="n">
        <f aca="false">G1030</f>
        <v>200</v>
      </c>
    </row>
    <row r="1030" customFormat="false" ht="30" hidden="false" customHeight="false" outlineLevel="0" collapsed="false">
      <c r="A1030" s="29" t="s">
        <v>170</v>
      </c>
      <c r="B1030" s="18" t="s">
        <v>703</v>
      </c>
      <c r="C1030" s="18" t="s">
        <v>96</v>
      </c>
      <c r="D1030" s="18" t="s">
        <v>204</v>
      </c>
      <c r="E1030" s="21" t="s">
        <v>573</v>
      </c>
      <c r="F1030" s="18" t="s">
        <v>171</v>
      </c>
      <c r="G1030" s="19" t="n">
        <v>200</v>
      </c>
    </row>
    <row r="1031" customFormat="false" ht="45" hidden="false" customHeight="false" outlineLevel="0" collapsed="false">
      <c r="A1031" s="22" t="s">
        <v>139</v>
      </c>
      <c r="B1031" s="18" t="s">
        <v>703</v>
      </c>
      <c r="C1031" s="18" t="s">
        <v>96</v>
      </c>
      <c r="D1031" s="18" t="s">
        <v>204</v>
      </c>
      <c r="E1031" s="21" t="s">
        <v>573</v>
      </c>
      <c r="F1031" s="18" t="s">
        <v>140</v>
      </c>
      <c r="G1031" s="19" t="n">
        <f aca="false">G1032</f>
        <v>1025</v>
      </c>
    </row>
    <row r="1032" customFormat="false" ht="15" hidden="false" customHeight="false" outlineLevel="0" collapsed="false">
      <c r="A1032" s="22" t="s">
        <v>141</v>
      </c>
      <c r="B1032" s="18" t="s">
        <v>703</v>
      </c>
      <c r="C1032" s="18" t="s">
        <v>96</v>
      </c>
      <c r="D1032" s="18" t="s">
        <v>204</v>
      </c>
      <c r="E1032" s="21" t="s">
        <v>573</v>
      </c>
      <c r="F1032" s="18" t="s">
        <v>142</v>
      </c>
      <c r="G1032" s="19" t="n">
        <f aca="false">337.5+687.5</f>
        <v>1025</v>
      </c>
    </row>
    <row r="1033" customFormat="false" ht="15.6" hidden="false" customHeight="false" outlineLevel="0" collapsed="false">
      <c r="A1033" s="17" t="s">
        <v>602</v>
      </c>
      <c r="B1033" s="18" t="s">
        <v>703</v>
      </c>
      <c r="C1033" s="18" t="s">
        <v>317</v>
      </c>
      <c r="D1033" s="15"/>
      <c r="E1033" s="15"/>
      <c r="F1033" s="15"/>
      <c r="G1033" s="19" t="n">
        <f aca="false">G1034</f>
        <v>21519</v>
      </c>
    </row>
    <row r="1034" customFormat="false" ht="15" hidden="false" customHeight="false" outlineLevel="0" collapsed="false">
      <c r="A1034" s="17" t="s">
        <v>637</v>
      </c>
      <c r="B1034" s="18" t="s">
        <v>703</v>
      </c>
      <c r="C1034" s="18" t="s">
        <v>317</v>
      </c>
      <c r="D1034" s="18" t="s">
        <v>48</v>
      </c>
      <c r="E1034" s="18"/>
      <c r="F1034" s="18"/>
      <c r="G1034" s="19" t="n">
        <f aca="false">G1035</f>
        <v>21519</v>
      </c>
    </row>
    <row r="1035" customFormat="false" ht="15" hidden="false" customHeight="false" outlineLevel="0" collapsed="false">
      <c r="A1035" s="20" t="s">
        <v>115</v>
      </c>
      <c r="B1035" s="18" t="s">
        <v>703</v>
      </c>
      <c r="C1035" s="18" t="s">
        <v>317</v>
      </c>
      <c r="D1035" s="18" t="s">
        <v>48</v>
      </c>
      <c r="E1035" s="21" t="s">
        <v>116</v>
      </c>
      <c r="F1035" s="18"/>
      <c r="G1035" s="19" t="n">
        <f aca="false">G1036</f>
        <v>21519</v>
      </c>
    </row>
    <row r="1036" customFormat="false" ht="15" hidden="false" customHeight="false" outlineLevel="0" collapsed="false">
      <c r="A1036" s="20" t="s">
        <v>117</v>
      </c>
      <c r="B1036" s="18" t="s">
        <v>703</v>
      </c>
      <c r="C1036" s="18" t="s">
        <v>317</v>
      </c>
      <c r="D1036" s="18" t="s">
        <v>48</v>
      </c>
      <c r="E1036" s="21" t="s">
        <v>118</v>
      </c>
      <c r="F1036" s="18"/>
      <c r="G1036" s="19" t="n">
        <f aca="false">G1037</f>
        <v>21519</v>
      </c>
    </row>
    <row r="1037" customFormat="false" ht="60" hidden="false" customHeight="false" outlineLevel="0" collapsed="false">
      <c r="A1037" s="20" t="s">
        <v>119</v>
      </c>
      <c r="B1037" s="18" t="s">
        <v>703</v>
      </c>
      <c r="C1037" s="18" t="s">
        <v>317</v>
      </c>
      <c r="D1037" s="18" t="s">
        <v>48</v>
      </c>
      <c r="E1037" s="21" t="s">
        <v>120</v>
      </c>
      <c r="F1037" s="18"/>
      <c r="G1037" s="19" t="n">
        <f aca="false">G1038</f>
        <v>21519</v>
      </c>
    </row>
    <row r="1038" customFormat="false" ht="75" hidden="false" customHeight="false" outlineLevel="0" collapsed="false">
      <c r="A1038" s="24" t="s">
        <v>121</v>
      </c>
      <c r="B1038" s="18" t="s">
        <v>703</v>
      </c>
      <c r="C1038" s="18" t="s">
        <v>317</v>
      </c>
      <c r="D1038" s="18" t="s">
        <v>48</v>
      </c>
      <c r="E1038" s="21" t="s">
        <v>122</v>
      </c>
      <c r="F1038" s="18"/>
      <c r="G1038" s="19" t="n">
        <f aca="false">G1039+G1041</f>
        <v>21519</v>
      </c>
    </row>
    <row r="1039" customFormat="false" ht="30" hidden="false" customHeight="false" outlineLevel="0" collapsed="false">
      <c r="A1039" s="22" t="s">
        <v>43</v>
      </c>
      <c r="B1039" s="18" t="s">
        <v>703</v>
      </c>
      <c r="C1039" s="18" t="s">
        <v>317</v>
      </c>
      <c r="D1039" s="18" t="s">
        <v>48</v>
      </c>
      <c r="E1039" s="21" t="s">
        <v>122</v>
      </c>
      <c r="F1039" s="18" t="s">
        <v>44</v>
      </c>
      <c r="G1039" s="19" t="n">
        <f aca="false">G1040</f>
        <v>213</v>
      </c>
    </row>
    <row r="1040" customFormat="false" ht="45" hidden="false" customHeight="false" outlineLevel="0" collapsed="false">
      <c r="A1040" s="22" t="s">
        <v>45</v>
      </c>
      <c r="B1040" s="18" t="s">
        <v>703</v>
      </c>
      <c r="C1040" s="18" t="s">
        <v>317</v>
      </c>
      <c r="D1040" s="18" t="s">
        <v>48</v>
      </c>
      <c r="E1040" s="21" t="s">
        <v>122</v>
      </c>
      <c r="F1040" s="18" t="s">
        <v>46</v>
      </c>
      <c r="G1040" s="19" t="n">
        <v>213</v>
      </c>
    </row>
    <row r="1041" customFormat="false" ht="30" hidden="false" customHeight="false" outlineLevel="0" collapsed="false">
      <c r="A1041" s="26" t="s">
        <v>168</v>
      </c>
      <c r="B1041" s="18" t="s">
        <v>703</v>
      </c>
      <c r="C1041" s="18" t="s">
        <v>317</v>
      </c>
      <c r="D1041" s="18" t="s">
        <v>48</v>
      </c>
      <c r="E1041" s="21" t="s">
        <v>122</v>
      </c>
      <c r="F1041" s="18" t="s">
        <v>169</v>
      </c>
      <c r="G1041" s="19" t="n">
        <f aca="false">G1042</f>
        <v>21306</v>
      </c>
    </row>
    <row r="1042" customFormat="false" ht="30" hidden="false" customHeight="false" outlineLevel="0" collapsed="false">
      <c r="A1042" s="29" t="s">
        <v>170</v>
      </c>
      <c r="B1042" s="18" t="s">
        <v>703</v>
      </c>
      <c r="C1042" s="18" t="s">
        <v>317</v>
      </c>
      <c r="D1042" s="18" t="s">
        <v>48</v>
      </c>
      <c r="E1042" s="21" t="s">
        <v>122</v>
      </c>
      <c r="F1042" s="18" t="s">
        <v>171</v>
      </c>
      <c r="G1042" s="19" t="n">
        <v>21306</v>
      </c>
    </row>
    <row r="1043" customFormat="false" ht="31.2" hidden="false" customHeight="false" outlineLevel="0" collapsed="false">
      <c r="A1043" s="14" t="s">
        <v>704</v>
      </c>
      <c r="B1043" s="15" t="s">
        <v>705</v>
      </c>
      <c r="C1043" s="15"/>
      <c r="D1043" s="15"/>
      <c r="E1043" s="15"/>
      <c r="F1043" s="15"/>
      <c r="G1043" s="16" t="n">
        <f aca="false">G1044</f>
        <v>11950</v>
      </c>
    </row>
    <row r="1044" customFormat="false" ht="15" hidden="false" customHeight="false" outlineLevel="0" collapsed="false">
      <c r="A1044" s="17" t="s">
        <v>17</v>
      </c>
      <c r="B1044" s="18" t="s">
        <v>705</v>
      </c>
      <c r="C1044" s="18" t="s">
        <v>18</v>
      </c>
      <c r="D1044" s="18"/>
      <c r="E1044" s="18"/>
      <c r="F1044" s="18"/>
      <c r="G1044" s="19" t="n">
        <f aca="false">G1045</f>
        <v>11950</v>
      </c>
    </row>
    <row r="1045" customFormat="false" ht="45" hidden="false" customHeight="false" outlineLevel="0" collapsed="false">
      <c r="A1045" s="17" t="s">
        <v>87</v>
      </c>
      <c r="B1045" s="18" t="s">
        <v>705</v>
      </c>
      <c r="C1045" s="18" t="s">
        <v>18</v>
      </c>
      <c r="D1045" s="18" t="s">
        <v>88</v>
      </c>
      <c r="E1045" s="18"/>
      <c r="F1045" s="18"/>
      <c r="G1045" s="19" t="n">
        <f aca="false">G1046</f>
        <v>11950</v>
      </c>
    </row>
    <row r="1046" customFormat="false" ht="30" hidden="false" customHeight="false" outlineLevel="0" collapsed="false">
      <c r="A1046" s="20" t="s">
        <v>21</v>
      </c>
      <c r="B1046" s="18" t="s">
        <v>705</v>
      </c>
      <c r="C1046" s="18" t="s">
        <v>18</v>
      </c>
      <c r="D1046" s="18" t="s">
        <v>88</v>
      </c>
      <c r="E1046" s="18" t="s">
        <v>22</v>
      </c>
      <c r="F1046" s="18"/>
      <c r="G1046" s="19" t="n">
        <f aca="false">G1047</f>
        <v>11950</v>
      </c>
    </row>
    <row r="1047" customFormat="false" ht="15" hidden="false" customHeight="false" outlineLevel="0" collapsed="false">
      <c r="A1047" s="20" t="s">
        <v>23</v>
      </c>
      <c r="B1047" s="18" t="s">
        <v>705</v>
      </c>
      <c r="C1047" s="18" t="s">
        <v>18</v>
      </c>
      <c r="D1047" s="18" t="s">
        <v>88</v>
      </c>
      <c r="E1047" s="18" t="s">
        <v>24</v>
      </c>
      <c r="F1047" s="18"/>
      <c r="G1047" s="19" t="n">
        <f aca="false">G1048</f>
        <v>11950</v>
      </c>
    </row>
    <row r="1048" customFormat="false" ht="45" hidden="false" customHeight="false" outlineLevel="0" collapsed="false">
      <c r="A1048" s="20" t="s">
        <v>25</v>
      </c>
      <c r="B1048" s="18" t="s">
        <v>705</v>
      </c>
      <c r="C1048" s="18" t="s">
        <v>18</v>
      </c>
      <c r="D1048" s="18" t="s">
        <v>88</v>
      </c>
      <c r="E1048" s="18" t="s">
        <v>26</v>
      </c>
      <c r="F1048" s="18"/>
      <c r="G1048" s="19" t="n">
        <f aca="false">G1049</f>
        <v>11950</v>
      </c>
    </row>
    <row r="1049" customFormat="false" ht="15" hidden="false" customHeight="false" outlineLevel="0" collapsed="false">
      <c r="A1049" s="23" t="s">
        <v>89</v>
      </c>
      <c r="B1049" s="18" t="s">
        <v>705</v>
      </c>
      <c r="C1049" s="18" t="s">
        <v>18</v>
      </c>
      <c r="D1049" s="18" t="s">
        <v>88</v>
      </c>
      <c r="E1049" s="21" t="s">
        <v>90</v>
      </c>
      <c r="F1049" s="18"/>
      <c r="G1049" s="19" t="n">
        <f aca="false">G1050+G1052+G1054</f>
        <v>11950</v>
      </c>
    </row>
    <row r="1050" customFormat="false" ht="75" hidden="false" customHeight="false" outlineLevel="0" collapsed="false">
      <c r="A1050" s="22" t="s">
        <v>29</v>
      </c>
      <c r="B1050" s="18" t="s">
        <v>705</v>
      </c>
      <c r="C1050" s="18" t="s">
        <v>18</v>
      </c>
      <c r="D1050" s="18" t="s">
        <v>88</v>
      </c>
      <c r="E1050" s="21" t="s">
        <v>90</v>
      </c>
      <c r="F1050" s="18" t="s">
        <v>30</v>
      </c>
      <c r="G1050" s="19" t="n">
        <f aca="false">G1051</f>
        <v>10992</v>
      </c>
    </row>
    <row r="1051" customFormat="false" ht="30" hidden="false" customHeight="false" outlineLevel="0" collapsed="false">
      <c r="A1051" s="22" t="s">
        <v>31</v>
      </c>
      <c r="B1051" s="18" t="s">
        <v>705</v>
      </c>
      <c r="C1051" s="18" t="s">
        <v>18</v>
      </c>
      <c r="D1051" s="18" t="s">
        <v>88</v>
      </c>
      <c r="E1051" s="21" t="s">
        <v>90</v>
      </c>
      <c r="F1051" s="18" t="s">
        <v>32</v>
      </c>
      <c r="G1051" s="19" t="n">
        <v>10992</v>
      </c>
    </row>
    <row r="1052" customFormat="false" ht="30" hidden="false" customHeight="false" outlineLevel="0" collapsed="false">
      <c r="A1052" s="22" t="s">
        <v>43</v>
      </c>
      <c r="B1052" s="18" t="s">
        <v>705</v>
      </c>
      <c r="C1052" s="18" t="s">
        <v>18</v>
      </c>
      <c r="D1052" s="18" t="s">
        <v>88</v>
      </c>
      <c r="E1052" s="21" t="s">
        <v>90</v>
      </c>
      <c r="F1052" s="18" t="s">
        <v>44</v>
      </c>
      <c r="G1052" s="19" t="n">
        <f aca="false">G1053</f>
        <v>943</v>
      </c>
    </row>
    <row r="1053" customFormat="false" ht="45" hidden="false" customHeight="false" outlineLevel="0" collapsed="false">
      <c r="A1053" s="22" t="s">
        <v>45</v>
      </c>
      <c r="B1053" s="18" t="s">
        <v>705</v>
      </c>
      <c r="C1053" s="18" t="s">
        <v>18</v>
      </c>
      <c r="D1053" s="18" t="s">
        <v>88</v>
      </c>
      <c r="E1053" s="21" t="s">
        <v>90</v>
      </c>
      <c r="F1053" s="18" t="s">
        <v>46</v>
      </c>
      <c r="G1053" s="19" t="n">
        <f aca="false">1143-200</f>
        <v>943</v>
      </c>
    </row>
    <row r="1054" customFormat="false" ht="15" hidden="false" customHeight="false" outlineLevel="0" collapsed="false">
      <c r="A1054" s="22" t="s">
        <v>67</v>
      </c>
      <c r="B1054" s="18" t="s">
        <v>705</v>
      </c>
      <c r="C1054" s="18" t="s">
        <v>18</v>
      </c>
      <c r="D1054" s="18" t="s">
        <v>88</v>
      </c>
      <c r="E1054" s="21" t="s">
        <v>90</v>
      </c>
      <c r="F1054" s="18" t="s">
        <v>68</v>
      </c>
      <c r="G1054" s="19" t="n">
        <f aca="false">G1055</f>
        <v>15</v>
      </c>
    </row>
    <row r="1055" customFormat="false" ht="15" hidden="false" customHeight="false" outlineLevel="0" collapsed="false">
      <c r="A1055" s="26" t="s">
        <v>69</v>
      </c>
      <c r="B1055" s="18" t="s">
        <v>705</v>
      </c>
      <c r="C1055" s="18" t="s">
        <v>18</v>
      </c>
      <c r="D1055" s="18" t="s">
        <v>88</v>
      </c>
      <c r="E1055" s="21" t="s">
        <v>90</v>
      </c>
      <c r="F1055" s="18" t="s">
        <v>70</v>
      </c>
      <c r="G1055" s="19" t="n">
        <v>15</v>
      </c>
    </row>
    <row r="1056" customFormat="false" ht="31.2" hidden="false" customHeight="false" outlineLevel="0" collapsed="false">
      <c r="A1056" s="14" t="s">
        <v>706</v>
      </c>
      <c r="B1056" s="15" t="s">
        <v>707</v>
      </c>
      <c r="C1056" s="15"/>
      <c r="D1056" s="15"/>
      <c r="E1056" s="15"/>
      <c r="F1056" s="15"/>
      <c r="G1056" s="16" t="n">
        <f aca="false">G1057</f>
        <v>5228</v>
      </c>
    </row>
    <row r="1057" customFormat="false" ht="15" hidden="false" customHeight="false" outlineLevel="0" collapsed="false">
      <c r="A1057" s="26" t="s">
        <v>17</v>
      </c>
      <c r="B1057" s="18" t="s">
        <v>707</v>
      </c>
      <c r="C1057" s="18" t="s">
        <v>18</v>
      </c>
      <c r="D1057" s="18"/>
      <c r="E1057" s="18"/>
      <c r="F1057" s="18"/>
      <c r="G1057" s="19" t="n">
        <f aca="false">G1058</f>
        <v>5228</v>
      </c>
    </row>
    <row r="1058" customFormat="false" ht="45" hidden="false" customHeight="false" outlineLevel="0" collapsed="false">
      <c r="A1058" s="26" t="s">
        <v>87</v>
      </c>
      <c r="B1058" s="18" t="s">
        <v>707</v>
      </c>
      <c r="C1058" s="18" t="s">
        <v>18</v>
      </c>
      <c r="D1058" s="18" t="s">
        <v>88</v>
      </c>
      <c r="E1058" s="18"/>
      <c r="F1058" s="18"/>
      <c r="G1058" s="19" t="n">
        <f aca="false">G1059</f>
        <v>5228</v>
      </c>
    </row>
    <row r="1059" customFormat="false" ht="45" hidden="false" customHeight="false" outlineLevel="0" collapsed="false">
      <c r="A1059" s="20" t="s">
        <v>35</v>
      </c>
      <c r="B1059" s="18" t="s">
        <v>707</v>
      </c>
      <c r="C1059" s="18" t="s">
        <v>18</v>
      </c>
      <c r="D1059" s="18" t="s">
        <v>88</v>
      </c>
      <c r="E1059" s="21" t="s">
        <v>36</v>
      </c>
      <c r="F1059" s="18"/>
      <c r="G1059" s="19" t="n">
        <f aca="false">G1060+G1063</f>
        <v>5228</v>
      </c>
    </row>
    <row r="1060" customFormat="false" ht="15" hidden="false" customHeight="false" outlineLevel="0" collapsed="false">
      <c r="A1060" s="23" t="s">
        <v>91</v>
      </c>
      <c r="B1060" s="18" t="s">
        <v>707</v>
      </c>
      <c r="C1060" s="18" t="s">
        <v>18</v>
      </c>
      <c r="D1060" s="18" t="s">
        <v>88</v>
      </c>
      <c r="E1060" s="27" t="s">
        <v>92</v>
      </c>
      <c r="F1060" s="18"/>
      <c r="G1060" s="19" t="n">
        <f aca="false">G1061</f>
        <v>1759.9</v>
      </c>
    </row>
    <row r="1061" customFormat="false" ht="75" hidden="false" customHeight="false" outlineLevel="0" collapsed="false">
      <c r="A1061" s="22" t="s">
        <v>29</v>
      </c>
      <c r="B1061" s="18" t="s">
        <v>707</v>
      </c>
      <c r="C1061" s="18" t="s">
        <v>18</v>
      </c>
      <c r="D1061" s="18" t="s">
        <v>88</v>
      </c>
      <c r="E1061" s="27" t="s">
        <v>92</v>
      </c>
      <c r="F1061" s="18" t="s">
        <v>30</v>
      </c>
      <c r="G1061" s="19" t="n">
        <f aca="false">G1062</f>
        <v>1759.9</v>
      </c>
    </row>
    <row r="1062" customFormat="false" ht="30" hidden="false" customHeight="false" outlineLevel="0" collapsed="false">
      <c r="A1062" s="22" t="s">
        <v>31</v>
      </c>
      <c r="B1062" s="18" t="s">
        <v>707</v>
      </c>
      <c r="C1062" s="18" t="s">
        <v>18</v>
      </c>
      <c r="D1062" s="18" t="s">
        <v>88</v>
      </c>
      <c r="E1062" s="27" t="s">
        <v>92</v>
      </c>
      <c r="F1062" s="18" t="s">
        <v>32</v>
      </c>
      <c r="G1062" s="19" t="n">
        <v>1759.9</v>
      </c>
    </row>
    <row r="1063" customFormat="false" ht="30" hidden="false" customHeight="false" outlineLevel="0" collapsed="false">
      <c r="A1063" s="23" t="s">
        <v>93</v>
      </c>
      <c r="B1063" s="18" t="s">
        <v>707</v>
      </c>
      <c r="C1063" s="18" t="s">
        <v>18</v>
      </c>
      <c r="D1063" s="18" t="s">
        <v>88</v>
      </c>
      <c r="E1063" s="27" t="s">
        <v>94</v>
      </c>
      <c r="F1063" s="18"/>
      <c r="G1063" s="19" t="n">
        <f aca="false">G1064+G1066+G1068</f>
        <v>3468.1</v>
      </c>
    </row>
    <row r="1064" customFormat="false" ht="75" hidden="false" customHeight="false" outlineLevel="0" collapsed="false">
      <c r="A1064" s="22" t="s">
        <v>29</v>
      </c>
      <c r="B1064" s="18" t="s">
        <v>707</v>
      </c>
      <c r="C1064" s="18" t="s">
        <v>18</v>
      </c>
      <c r="D1064" s="18" t="s">
        <v>88</v>
      </c>
      <c r="E1064" s="27" t="s">
        <v>94</v>
      </c>
      <c r="F1064" s="18" t="s">
        <v>30</v>
      </c>
      <c r="G1064" s="19" t="n">
        <f aca="false">G1065</f>
        <v>3002.7</v>
      </c>
    </row>
    <row r="1065" customFormat="false" ht="30" hidden="false" customHeight="false" outlineLevel="0" collapsed="false">
      <c r="A1065" s="22" t="s">
        <v>31</v>
      </c>
      <c r="B1065" s="18" t="s">
        <v>707</v>
      </c>
      <c r="C1065" s="18" t="s">
        <v>18</v>
      </c>
      <c r="D1065" s="18" t="s">
        <v>88</v>
      </c>
      <c r="E1065" s="27" t="s">
        <v>94</v>
      </c>
      <c r="F1065" s="18" t="s">
        <v>32</v>
      </c>
      <c r="G1065" s="19" t="n">
        <f aca="false">3034.7-32</f>
        <v>3002.7</v>
      </c>
    </row>
    <row r="1066" customFormat="false" ht="30" hidden="false" customHeight="false" outlineLevel="0" collapsed="false">
      <c r="A1066" s="22" t="s">
        <v>43</v>
      </c>
      <c r="B1066" s="18" t="s">
        <v>707</v>
      </c>
      <c r="C1066" s="18" t="s">
        <v>18</v>
      </c>
      <c r="D1066" s="18" t="s">
        <v>88</v>
      </c>
      <c r="E1066" s="27" t="s">
        <v>94</v>
      </c>
      <c r="F1066" s="18" t="s">
        <v>44</v>
      </c>
      <c r="G1066" s="19" t="n">
        <f aca="false">G1067</f>
        <v>381.4</v>
      </c>
    </row>
    <row r="1067" customFormat="false" ht="45" hidden="false" customHeight="false" outlineLevel="0" collapsed="false">
      <c r="A1067" s="22" t="s">
        <v>45</v>
      </c>
      <c r="B1067" s="18" t="s">
        <v>707</v>
      </c>
      <c r="C1067" s="18" t="s">
        <v>18</v>
      </c>
      <c r="D1067" s="18" t="s">
        <v>88</v>
      </c>
      <c r="E1067" s="27" t="s">
        <v>94</v>
      </c>
      <c r="F1067" s="18" t="s">
        <v>46</v>
      </c>
      <c r="G1067" s="19" t="n">
        <f aca="false">481.4-100</f>
        <v>381.4</v>
      </c>
    </row>
    <row r="1068" customFormat="false" ht="15" hidden="false" customHeight="false" outlineLevel="0" collapsed="false">
      <c r="A1068" s="22" t="s">
        <v>67</v>
      </c>
      <c r="B1068" s="18" t="s">
        <v>707</v>
      </c>
      <c r="C1068" s="18" t="s">
        <v>18</v>
      </c>
      <c r="D1068" s="18" t="s">
        <v>88</v>
      </c>
      <c r="E1068" s="27" t="s">
        <v>94</v>
      </c>
      <c r="F1068" s="18" t="s">
        <v>68</v>
      </c>
      <c r="G1068" s="19" t="n">
        <f aca="false">G1069</f>
        <v>84</v>
      </c>
    </row>
    <row r="1069" customFormat="false" ht="15" hidden="false" customHeight="false" outlineLevel="0" collapsed="false">
      <c r="A1069" s="26" t="s">
        <v>69</v>
      </c>
      <c r="B1069" s="18" t="s">
        <v>707</v>
      </c>
      <c r="C1069" s="18" t="s">
        <v>18</v>
      </c>
      <c r="D1069" s="18" t="s">
        <v>88</v>
      </c>
      <c r="E1069" s="27" t="s">
        <v>94</v>
      </c>
      <c r="F1069" s="18" t="s">
        <v>70</v>
      </c>
      <c r="G1069" s="19" t="n">
        <v>84</v>
      </c>
    </row>
    <row r="1070" customFormat="false" ht="15.6" hidden="false" customHeight="false" outlineLevel="0" collapsed="false">
      <c r="A1070" s="55" t="s">
        <v>686</v>
      </c>
      <c r="B1070" s="56"/>
      <c r="C1070" s="56"/>
      <c r="D1070" s="56"/>
      <c r="E1070" s="15"/>
      <c r="F1070" s="56"/>
      <c r="G1070" s="16" t="n">
        <f aca="false">G25+G40+G841+G1043+G1056</f>
        <v>2894435.65</v>
      </c>
    </row>
  </sheetData>
  <mergeCells count="19">
    <mergeCell ref="B4:G4"/>
    <mergeCell ref="B5:G5"/>
    <mergeCell ref="C6:G6"/>
    <mergeCell ref="B7:G7"/>
    <mergeCell ref="B8:G8"/>
    <mergeCell ref="A9:G9"/>
    <mergeCell ref="B10:G10"/>
    <mergeCell ref="B13:G13"/>
    <mergeCell ref="B15:G15"/>
    <mergeCell ref="B16:G16"/>
    <mergeCell ref="B17:G17"/>
    <mergeCell ref="A19:G19"/>
    <mergeCell ref="A22:A24"/>
    <mergeCell ref="B22:B24"/>
    <mergeCell ref="C22:C24"/>
    <mergeCell ref="D22:D24"/>
    <mergeCell ref="E22:E24"/>
    <mergeCell ref="F22:F24"/>
    <mergeCell ref="G23:G24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684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B11" activeCellId="0" sqref="B11"/>
    </sheetView>
  </sheetViews>
  <sheetFormatPr defaultRowHeight="15" zeroHeight="false" outlineLevelRow="0" outlineLevelCol="0"/>
  <cols>
    <col collapsed="false" customWidth="true" hidden="false" outlineLevel="0" max="1" min="1" style="1" width="100.67"/>
    <col collapsed="false" customWidth="true" hidden="false" outlineLevel="0" max="2" min="2" style="1" width="17.56"/>
    <col collapsed="false" customWidth="true" hidden="false" outlineLevel="0" max="3" min="3" style="1" width="12.89"/>
    <col collapsed="false" customWidth="true" hidden="false" outlineLevel="0" max="4" min="4" style="1" width="16.56"/>
    <col collapsed="false" customWidth="false" hidden="false" outlineLevel="0" max="5" min="5" style="1" width="11.45"/>
    <col collapsed="false" customWidth="true" hidden="false" outlineLevel="0" max="1025" min="6" style="1" width="8.89"/>
  </cols>
  <sheetData>
    <row r="2" customFormat="false" ht="15" hidden="false" customHeight="false" outlineLevel="0" collapsed="false">
      <c r="A2" s="2"/>
      <c r="B2" s="3" t="s">
        <v>708</v>
      </c>
      <c r="C2" s="3"/>
      <c r="D2" s="3"/>
    </row>
    <row r="3" customFormat="false" ht="15.6" hidden="false" customHeight="false" outlineLevel="0" collapsed="false">
      <c r="A3" s="5" t="s">
        <v>1</v>
      </c>
      <c r="B3" s="5"/>
      <c r="C3" s="5"/>
      <c r="D3" s="5"/>
    </row>
    <row r="4" customFormat="false" ht="15" hidden="false" customHeight="false" outlineLevel="0" collapsed="false">
      <c r="A4" s="2"/>
      <c r="B4" s="3" t="s">
        <v>2</v>
      </c>
      <c r="C4" s="3"/>
      <c r="D4" s="3"/>
    </row>
    <row r="5" customFormat="false" ht="15.6" hidden="false" customHeight="false" outlineLevel="0" collapsed="false">
      <c r="A5" s="2"/>
      <c r="B5" s="3" t="s">
        <v>709</v>
      </c>
      <c r="C5" s="3"/>
      <c r="D5" s="3"/>
    </row>
    <row r="6" customFormat="false" ht="15.6" hidden="false" customHeight="false" outlineLevel="0" collapsed="false">
      <c r="A6" s="2"/>
      <c r="B6" s="3" t="s">
        <v>710</v>
      </c>
      <c r="C6" s="3"/>
      <c r="D6" s="3"/>
    </row>
    <row r="7" customFormat="false" ht="15.6" hidden="false" customHeight="false" outlineLevel="0" collapsed="false">
      <c r="A7" s="5" t="s">
        <v>711</v>
      </c>
      <c r="B7" s="5"/>
      <c r="C7" s="5"/>
      <c r="D7" s="5"/>
    </row>
    <row r="8" customFormat="false" ht="15" hidden="false" customHeight="true" outlineLevel="0" collapsed="false">
      <c r="A8" s="2"/>
      <c r="B8" s="6" t="s">
        <v>5</v>
      </c>
      <c r="C8" s="6"/>
      <c r="D8" s="6"/>
    </row>
    <row r="9" customFormat="false" ht="15" hidden="false" customHeight="false" outlineLevel="0" collapsed="false">
      <c r="A9" s="2"/>
      <c r="B9" s="6"/>
      <c r="C9" s="65"/>
      <c r="D9" s="65"/>
    </row>
    <row r="10" customFormat="false" ht="15" hidden="false" customHeight="false" outlineLevel="0" collapsed="false">
      <c r="A10" s="2"/>
      <c r="B10" s="6"/>
      <c r="C10" s="65"/>
      <c r="D10" s="65"/>
    </row>
    <row r="11" customFormat="false" ht="15" hidden="false" customHeight="false" outlineLevel="0" collapsed="false">
      <c r="B11" s="3" t="s">
        <v>712</v>
      </c>
      <c r="C11" s="3"/>
      <c r="D11" s="3"/>
    </row>
    <row r="12" customFormat="false" ht="15" hidden="false" customHeight="false" outlineLevel="0" collapsed="false">
      <c r="A12" s="5" t="s">
        <v>1</v>
      </c>
      <c r="B12" s="5"/>
      <c r="C12" s="5"/>
      <c r="D12" s="5"/>
    </row>
    <row r="13" customFormat="false" ht="15" hidden="false" customHeight="false" outlineLevel="0" collapsed="false">
      <c r="B13" s="3" t="s">
        <v>713</v>
      </c>
      <c r="C13" s="3"/>
      <c r="D13" s="3"/>
    </row>
    <row r="14" customFormat="false" ht="15" hidden="false" customHeight="false" outlineLevel="0" collapsed="false">
      <c r="C14" s="57"/>
      <c r="D14" s="5" t="s">
        <v>714</v>
      </c>
    </row>
    <row r="15" customFormat="false" ht="15" hidden="false" customHeight="true" outlineLevel="0" collapsed="false">
      <c r="B15" s="6" t="s">
        <v>5</v>
      </c>
      <c r="C15" s="6"/>
      <c r="D15" s="6"/>
    </row>
    <row r="16" customFormat="false" ht="15" hidden="false" customHeight="false" outlineLevel="0" collapsed="false">
      <c r="B16" s="6"/>
      <c r="C16" s="65"/>
      <c r="D16" s="65"/>
    </row>
    <row r="17" customFormat="false" ht="59.4" hidden="false" customHeight="true" outlineLevel="0" collapsed="false">
      <c r="A17" s="9" t="s">
        <v>715</v>
      </c>
      <c r="B17" s="9"/>
      <c r="C17" s="9"/>
      <c r="D17" s="9"/>
    </row>
    <row r="18" customFormat="false" ht="32.4" hidden="false" customHeight="true" outlineLevel="0" collapsed="false">
      <c r="A18" s="9" t="s">
        <v>716</v>
      </c>
      <c r="B18" s="9"/>
      <c r="C18" s="9"/>
      <c r="D18" s="9"/>
    </row>
    <row r="21" customFormat="false" ht="15" hidden="false" customHeight="false" outlineLevel="0" collapsed="false">
      <c r="B21" s="10"/>
    </row>
    <row r="22" customFormat="false" ht="15" hidden="false" customHeight="false" outlineLevel="0" collapsed="false">
      <c r="B22" s="10"/>
    </row>
    <row r="23" customFormat="false" ht="15.6" hidden="false" customHeight="true" outlineLevel="0" collapsed="false">
      <c r="A23" s="13" t="s">
        <v>11</v>
      </c>
      <c r="B23" s="13" t="s">
        <v>698</v>
      </c>
      <c r="C23" s="13" t="s">
        <v>717</v>
      </c>
      <c r="D23" s="56" t="s">
        <v>16</v>
      </c>
    </row>
    <row r="24" customFormat="false" ht="14.4" hidden="false" customHeight="true" outlineLevel="0" collapsed="false">
      <c r="A24" s="13"/>
      <c r="B24" s="13"/>
      <c r="C24" s="13"/>
      <c r="D24" s="13" t="n">
        <v>2020</v>
      </c>
    </row>
    <row r="25" customFormat="false" ht="14.4" hidden="false" customHeight="true" outlineLevel="0" collapsed="false">
      <c r="A25" s="13"/>
      <c r="B25" s="13"/>
      <c r="C25" s="13"/>
      <c r="D25" s="13"/>
    </row>
    <row r="26" customFormat="false" ht="15.6" hidden="false" customHeight="false" outlineLevel="0" collapsed="false">
      <c r="A26" s="66" t="s">
        <v>609</v>
      </c>
      <c r="B26" s="67" t="s">
        <v>610</v>
      </c>
      <c r="C26" s="68"/>
      <c r="D26" s="16" t="n">
        <f aca="false">D27</f>
        <v>1064.5</v>
      </c>
    </row>
    <row r="27" customFormat="false" ht="15" hidden="false" customHeight="false" outlineLevel="0" collapsed="false">
      <c r="A27" s="38" t="s">
        <v>611</v>
      </c>
      <c r="B27" s="39" t="s">
        <v>612</v>
      </c>
      <c r="C27" s="25"/>
      <c r="D27" s="30" t="n">
        <f aca="false">D28</f>
        <v>1064.5</v>
      </c>
    </row>
    <row r="28" customFormat="false" ht="15" hidden="false" customHeight="false" outlineLevel="0" collapsed="false">
      <c r="A28" s="38" t="s">
        <v>613</v>
      </c>
      <c r="B28" s="39" t="s">
        <v>614</v>
      </c>
      <c r="C28" s="25"/>
      <c r="D28" s="30" t="n">
        <f aca="false">D29</f>
        <v>1064.5</v>
      </c>
    </row>
    <row r="29" customFormat="false" ht="45" hidden="false" customHeight="false" outlineLevel="0" collapsed="false">
      <c r="A29" s="20" t="s">
        <v>615</v>
      </c>
      <c r="B29" s="21" t="s">
        <v>616</v>
      </c>
      <c r="C29" s="25"/>
      <c r="D29" s="30" t="n">
        <f aca="false">D30</f>
        <v>1064.5</v>
      </c>
    </row>
    <row r="30" customFormat="false" ht="15" hidden="false" customHeight="false" outlineLevel="0" collapsed="false">
      <c r="A30" s="53" t="s">
        <v>168</v>
      </c>
      <c r="B30" s="21" t="s">
        <v>616</v>
      </c>
      <c r="C30" s="50" t="s">
        <v>169</v>
      </c>
      <c r="D30" s="30" t="n">
        <f aca="false">D31</f>
        <v>1064.5</v>
      </c>
    </row>
    <row r="31" customFormat="false" ht="15" hidden="false" customHeight="false" outlineLevel="0" collapsed="false">
      <c r="A31" s="53" t="s">
        <v>617</v>
      </c>
      <c r="B31" s="21" t="s">
        <v>616</v>
      </c>
      <c r="C31" s="50" t="s">
        <v>618</v>
      </c>
      <c r="D31" s="30" t="n">
        <f aca="false">прил_3!F908</f>
        <v>1064.5</v>
      </c>
    </row>
    <row r="32" customFormat="false" ht="15.6" hidden="false" customHeight="false" outlineLevel="0" collapsed="false">
      <c r="A32" s="63" t="s">
        <v>107</v>
      </c>
      <c r="B32" s="64" t="s">
        <v>108</v>
      </c>
      <c r="C32" s="68"/>
      <c r="D32" s="16" t="n">
        <f aca="false">D33+D41+D49+D54</f>
        <v>97972.3</v>
      </c>
    </row>
    <row r="33" customFormat="false" ht="15" hidden="false" customHeight="false" outlineLevel="0" collapsed="false">
      <c r="A33" s="20" t="s">
        <v>576</v>
      </c>
      <c r="B33" s="21" t="s">
        <v>577</v>
      </c>
      <c r="C33" s="25"/>
      <c r="D33" s="19" t="n">
        <f aca="false">D34</f>
        <v>19946.6</v>
      </c>
    </row>
    <row r="34" customFormat="false" ht="30" hidden="false" customHeight="false" outlineLevel="0" collapsed="false">
      <c r="A34" s="20" t="s">
        <v>578</v>
      </c>
      <c r="B34" s="21" t="s">
        <v>579</v>
      </c>
      <c r="C34" s="25"/>
      <c r="D34" s="19" t="n">
        <f aca="false">D35+D38</f>
        <v>19946.6</v>
      </c>
    </row>
    <row r="35" customFormat="false" ht="30" hidden="false" customHeight="false" outlineLevel="0" collapsed="false">
      <c r="A35" s="46" t="s">
        <v>580</v>
      </c>
      <c r="B35" s="21" t="s">
        <v>581</v>
      </c>
      <c r="C35" s="25"/>
      <c r="D35" s="19" t="n">
        <f aca="false">D36</f>
        <v>350</v>
      </c>
    </row>
    <row r="36" customFormat="false" ht="30" hidden="false" customHeight="false" outlineLevel="0" collapsed="false">
      <c r="A36" s="22" t="s">
        <v>139</v>
      </c>
      <c r="B36" s="21" t="s">
        <v>581</v>
      </c>
      <c r="C36" s="18" t="s">
        <v>140</v>
      </c>
      <c r="D36" s="19" t="n">
        <f aca="false">D37</f>
        <v>350</v>
      </c>
    </row>
    <row r="37" customFormat="false" ht="15" hidden="false" customHeight="false" outlineLevel="0" collapsed="false">
      <c r="A37" s="22" t="s">
        <v>141</v>
      </c>
      <c r="B37" s="21" t="s">
        <v>581</v>
      </c>
      <c r="C37" s="18" t="s">
        <v>142</v>
      </c>
      <c r="D37" s="19" t="n">
        <f aca="false">прил_3!F835</f>
        <v>350</v>
      </c>
    </row>
    <row r="38" customFormat="false" ht="30" hidden="false" customHeight="false" outlineLevel="0" collapsed="false">
      <c r="A38" s="46" t="s">
        <v>582</v>
      </c>
      <c r="B38" s="21" t="s">
        <v>583</v>
      </c>
      <c r="C38" s="25"/>
      <c r="D38" s="19" t="n">
        <f aca="false">D39</f>
        <v>19596.6</v>
      </c>
    </row>
    <row r="39" customFormat="false" ht="30" hidden="false" customHeight="false" outlineLevel="0" collapsed="false">
      <c r="A39" s="22" t="s">
        <v>139</v>
      </c>
      <c r="B39" s="21" t="s">
        <v>583</v>
      </c>
      <c r="C39" s="18" t="s">
        <v>140</v>
      </c>
      <c r="D39" s="19" t="n">
        <f aca="false">D40</f>
        <v>19596.6</v>
      </c>
    </row>
    <row r="40" customFormat="false" ht="15" hidden="false" customHeight="false" outlineLevel="0" collapsed="false">
      <c r="A40" s="22" t="s">
        <v>141</v>
      </c>
      <c r="B40" s="21" t="s">
        <v>583</v>
      </c>
      <c r="C40" s="18" t="s">
        <v>142</v>
      </c>
      <c r="D40" s="19" t="n">
        <f aca="false">прил_3!F838</f>
        <v>19596.6</v>
      </c>
    </row>
    <row r="41" customFormat="false" ht="30" hidden="false" customHeight="false" outlineLevel="0" collapsed="false">
      <c r="A41" s="20" t="s">
        <v>584</v>
      </c>
      <c r="B41" s="21" t="s">
        <v>585</v>
      </c>
      <c r="C41" s="18"/>
      <c r="D41" s="19" t="n">
        <f aca="false">D42</f>
        <v>76905</v>
      </c>
    </row>
    <row r="42" customFormat="false" ht="15" hidden="false" customHeight="false" outlineLevel="0" collapsed="false">
      <c r="A42" s="20" t="s">
        <v>586</v>
      </c>
      <c r="B42" s="21" t="s">
        <v>587</v>
      </c>
      <c r="C42" s="18"/>
      <c r="D42" s="19" t="n">
        <f aca="false">D46+D43</f>
        <v>76905</v>
      </c>
    </row>
    <row r="43" customFormat="false" ht="15" hidden="false" customHeight="false" outlineLevel="0" collapsed="false">
      <c r="A43" s="20" t="s">
        <v>588</v>
      </c>
      <c r="B43" s="21" t="s">
        <v>589</v>
      </c>
      <c r="C43" s="18"/>
      <c r="D43" s="19" t="n">
        <f aca="false">D44</f>
        <v>6347</v>
      </c>
    </row>
    <row r="44" customFormat="false" ht="30" hidden="false" customHeight="false" outlineLevel="0" collapsed="false">
      <c r="A44" s="22" t="s">
        <v>139</v>
      </c>
      <c r="B44" s="21" t="s">
        <v>589</v>
      </c>
      <c r="C44" s="18" t="s">
        <v>140</v>
      </c>
      <c r="D44" s="19" t="n">
        <f aca="false">D45</f>
        <v>6347</v>
      </c>
    </row>
    <row r="45" customFormat="false" ht="15" hidden="false" customHeight="false" outlineLevel="0" collapsed="false">
      <c r="A45" s="22" t="s">
        <v>141</v>
      </c>
      <c r="B45" s="21" t="s">
        <v>589</v>
      </c>
      <c r="C45" s="18" t="s">
        <v>142</v>
      </c>
      <c r="D45" s="19" t="n">
        <f aca="false">прил_3!F843</f>
        <v>6347</v>
      </c>
    </row>
    <row r="46" customFormat="false" ht="30" hidden="false" customHeight="false" outlineLevel="0" collapsed="false">
      <c r="A46" s="46" t="s">
        <v>590</v>
      </c>
      <c r="B46" s="21" t="s">
        <v>591</v>
      </c>
      <c r="C46" s="18"/>
      <c r="D46" s="19" t="n">
        <f aca="false">D47</f>
        <v>70558</v>
      </c>
    </row>
    <row r="47" customFormat="false" ht="30" hidden="false" customHeight="false" outlineLevel="0" collapsed="false">
      <c r="A47" s="22" t="s">
        <v>139</v>
      </c>
      <c r="B47" s="21" t="s">
        <v>591</v>
      </c>
      <c r="C47" s="18" t="s">
        <v>140</v>
      </c>
      <c r="D47" s="19" t="n">
        <f aca="false">D48</f>
        <v>70558</v>
      </c>
    </row>
    <row r="48" customFormat="false" ht="15" hidden="false" customHeight="false" outlineLevel="0" collapsed="false">
      <c r="A48" s="22" t="s">
        <v>141</v>
      </c>
      <c r="B48" s="21" t="s">
        <v>591</v>
      </c>
      <c r="C48" s="18" t="s">
        <v>142</v>
      </c>
      <c r="D48" s="19" t="n">
        <f aca="false">прил_3!F846</f>
        <v>70558</v>
      </c>
    </row>
    <row r="49" customFormat="false" ht="15" hidden="false" customHeight="false" outlineLevel="0" collapsed="false">
      <c r="A49" s="20" t="s">
        <v>109</v>
      </c>
      <c r="B49" s="21" t="s">
        <v>110</v>
      </c>
      <c r="C49" s="19"/>
      <c r="D49" s="19" t="n">
        <f aca="false">D50</f>
        <v>841</v>
      </c>
    </row>
    <row r="50" customFormat="false" ht="45" hidden="false" customHeight="false" outlineLevel="0" collapsed="false">
      <c r="A50" s="24" t="s">
        <v>111</v>
      </c>
      <c r="B50" s="21" t="s">
        <v>112</v>
      </c>
      <c r="C50" s="25"/>
      <c r="D50" s="19" t="n">
        <f aca="false">D51</f>
        <v>841</v>
      </c>
    </row>
    <row r="51" customFormat="false" ht="45" hidden="false" customHeight="false" outlineLevel="0" collapsed="false">
      <c r="A51" s="24" t="s">
        <v>113</v>
      </c>
      <c r="B51" s="21" t="s">
        <v>114</v>
      </c>
      <c r="C51" s="25"/>
      <c r="D51" s="19" t="n">
        <f aca="false">D52</f>
        <v>841</v>
      </c>
    </row>
    <row r="52" customFormat="false" ht="45" hidden="false" customHeight="false" outlineLevel="0" collapsed="false">
      <c r="A52" s="22" t="s">
        <v>29</v>
      </c>
      <c r="B52" s="21" t="s">
        <v>114</v>
      </c>
      <c r="C52" s="18" t="s">
        <v>30</v>
      </c>
      <c r="D52" s="19" t="n">
        <f aca="false">D53</f>
        <v>841</v>
      </c>
    </row>
    <row r="53" customFormat="false" ht="15" hidden="false" customHeight="false" outlineLevel="0" collapsed="false">
      <c r="A53" s="22" t="s">
        <v>31</v>
      </c>
      <c r="B53" s="21" t="s">
        <v>114</v>
      </c>
      <c r="C53" s="18" t="s">
        <v>32</v>
      </c>
      <c r="D53" s="19" t="n">
        <f aca="false">прил_3!F123</f>
        <v>841</v>
      </c>
    </row>
    <row r="54" customFormat="false" ht="15" hidden="false" customHeight="false" outlineLevel="0" collapsed="false">
      <c r="A54" s="20" t="s">
        <v>143</v>
      </c>
      <c r="B54" s="21" t="s">
        <v>599</v>
      </c>
      <c r="C54" s="25"/>
      <c r="D54" s="19" t="n">
        <f aca="false">D55</f>
        <v>279.7</v>
      </c>
    </row>
    <row r="55" customFormat="false" ht="30" hidden="false" customHeight="false" outlineLevel="0" collapsed="false">
      <c r="A55" s="20" t="s">
        <v>25</v>
      </c>
      <c r="B55" s="21" t="s">
        <v>600</v>
      </c>
      <c r="C55" s="25"/>
      <c r="D55" s="19" t="n">
        <f aca="false">D56</f>
        <v>279.7</v>
      </c>
    </row>
    <row r="56" customFormat="false" ht="15" hidden="false" customHeight="false" outlineLevel="0" collapsed="false">
      <c r="A56" s="24" t="s">
        <v>160</v>
      </c>
      <c r="B56" s="21" t="s">
        <v>601</v>
      </c>
      <c r="C56" s="18"/>
      <c r="D56" s="19" t="n">
        <f aca="false">D57+D59+D61</f>
        <v>279.7</v>
      </c>
    </row>
    <row r="57" customFormat="false" ht="45" hidden="false" customHeight="false" outlineLevel="0" collapsed="false">
      <c r="A57" s="22" t="s">
        <v>29</v>
      </c>
      <c r="B57" s="21" t="s">
        <v>601</v>
      </c>
      <c r="C57" s="18" t="s">
        <v>30</v>
      </c>
      <c r="D57" s="19" t="n">
        <f aca="false">D58</f>
        <v>149.6</v>
      </c>
    </row>
    <row r="58" customFormat="false" ht="15" hidden="false" customHeight="false" outlineLevel="0" collapsed="false">
      <c r="A58" s="22" t="s">
        <v>31</v>
      </c>
      <c r="B58" s="21" t="s">
        <v>601</v>
      </c>
      <c r="C58" s="18" t="s">
        <v>32</v>
      </c>
      <c r="D58" s="19" t="n">
        <f aca="false">прил_3!F885</f>
        <v>149.6</v>
      </c>
    </row>
    <row r="59" customFormat="false" ht="15" hidden="false" customHeight="false" outlineLevel="0" collapsed="false">
      <c r="A59" s="22" t="s">
        <v>43</v>
      </c>
      <c r="B59" s="21" t="s">
        <v>601</v>
      </c>
      <c r="C59" s="18" t="s">
        <v>44</v>
      </c>
      <c r="D59" s="19" t="n">
        <f aca="false">D60</f>
        <v>120.1</v>
      </c>
    </row>
    <row r="60" customFormat="false" ht="30" hidden="false" customHeight="false" outlineLevel="0" collapsed="false">
      <c r="A60" s="22" t="s">
        <v>45</v>
      </c>
      <c r="B60" s="21" t="s">
        <v>601</v>
      </c>
      <c r="C60" s="18" t="s">
        <v>46</v>
      </c>
      <c r="D60" s="19" t="n">
        <f aca="false">прил_3!F887</f>
        <v>120.1</v>
      </c>
    </row>
    <row r="61" customFormat="false" ht="15" hidden="false" customHeight="false" outlineLevel="0" collapsed="false">
      <c r="A61" s="22" t="s">
        <v>67</v>
      </c>
      <c r="B61" s="21" t="s">
        <v>601</v>
      </c>
      <c r="C61" s="18" t="s">
        <v>68</v>
      </c>
      <c r="D61" s="19" t="n">
        <f aca="false">D62</f>
        <v>10</v>
      </c>
    </row>
    <row r="62" customFormat="false" ht="15" hidden="false" customHeight="false" outlineLevel="0" collapsed="false">
      <c r="A62" s="26" t="s">
        <v>69</v>
      </c>
      <c r="B62" s="21" t="s">
        <v>601</v>
      </c>
      <c r="C62" s="18" t="s">
        <v>70</v>
      </c>
      <c r="D62" s="19" t="n">
        <f aca="false">прил_3!F889</f>
        <v>10</v>
      </c>
    </row>
    <row r="63" customFormat="false" ht="15.6" hidden="false" customHeight="false" outlineLevel="0" collapsed="false">
      <c r="A63" s="63" t="s">
        <v>115</v>
      </c>
      <c r="B63" s="64" t="s">
        <v>116</v>
      </c>
      <c r="C63" s="68"/>
      <c r="D63" s="49" t="n">
        <f aca="false">D64+D89+D116+D133</f>
        <v>1214498</v>
      </c>
    </row>
    <row r="64" customFormat="false" ht="15" hidden="false" customHeight="false" outlineLevel="0" collapsed="false">
      <c r="A64" s="20" t="s">
        <v>117</v>
      </c>
      <c r="B64" s="21" t="s">
        <v>118</v>
      </c>
      <c r="C64" s="25"/>
      <c r="D64" s="30" t="n">
        <f aca="false">D65+D72</f>
        <v>522904</v>
      </c>
    </row>
    <row r="65" customFormat="false" ht="30" hidden="false" customHeight="false" outlineLevel="0" collapsed="false">
      <c r="A65" s="20" t="s">
        <v>477</v>
      </c>
      <c r="B65" s="21" t="s">
        <v>478</v>
      </c>
      <c r="C65" s="25"/>
      <c r="D65" s="30" t="n">
        <f aca="false">D66+D69</f>
        <v>2733</v>
      </c>
    </row>
    <row r="66" customFormat="false" ht="60" hidden="false" customHeight="false" outlineLevel="0" collapsed="false">
      <c r="A66" s="24" t="s">
        <v>479</v>
      </c>
      <c r="B66" s="21" t="s">
        <v>480</v>
      </c>
      <c r="C66" s="25"/>
      <c r="D66" s="30" t="n">
        <f aca="false">D67</f>
        <v>50</v>
      </c>
    </row>
    <row r="67" customFormat="false" ht="30" hidden="false" customHeight="false" outlineLevel="0" collapsed="false">
      <c r="A67" s="22" t="s">
        <v>139</v>
      </c>
      <c r="B67" s="21" t="s">
        <v>480</v>
      </c>
      <c r="C67" s="18" t="s">
        <v>140</v>
      </c>
      <c r="D67" s="30" t="n">
        <f aca="false">D68</f>
        <v>50</v>
      </c>
    </row>
    <row r="68" customFormat="false" ht="15" hidden="false" customHeight="false" outlineLevel="0" collapsed="false">
      <c r="A68" s="22" t="s">
        <v>141</v>
      </c>
      <c r="B68" s="21" t="s">
        <v>480</v>
      </c>
      <c r="C68" s="18" t="s">
        <v>142</v>
      </c>
      <c r="D68" s="30" t="n">
        <f aca="false">прил_3!F617</f>
        <v>50</v>
      </c>
    </row>
    <row r="69" customFormat="false" ht="30" hidden="false" customHeight="false" outlineLevel="0" collapsed="false">
      <c r="A69" s="20" t="s">
        <v>481</v>
      </c>
      <c r="B69" s="21" t="s">
        <v>482</v>
      </c>
      <c r="C69" s="18"/>
      <c r="D69" s="30" t="n">
        <f aca="false">D70</f>
        <v>2683</v>
      </c>
    </row>
    <row r="70" customFormat="false" ht="15" hidden="false" customHeight="false" outlineLevel="0" collapsed="false">
      <c r="A70" s="22" t="s">
        <v>43</v>
      </c>
      <c r="B70" s="21" t="s">
        <v>482</v>
      </c>
      <c r="C70" s="18" t="s">
        <v>44</v>
      </c>
      <c r="D70" s="30" t="n">
        <f aca="false">D71</f>
        <v>2683</v>
      </c>
    </row>
    <row r="71" customFormat="false" ht="30" hidden="false" customHeight="false" outlineLevel="0" collapsed="false">
      <c r="A71" s="22" t="s">
        <v>45</v>
      </c>
      <c r="B71" s="21" t="s">
        <v>482</v>
      </c>
      <c r="C71" s="18" t="s">
        <v>46</v>
      </c>
      <c r="D71" s="30" t="n">
        <f aca="false">прил_3!F620</f>
        <v>2683</v>
      </c>
    </row>
    <row r="72" customFormat="false" ht="30" hidden="false" customHeight="false" outlineLevel="0" collapsed="false">
      <c r="A72" s="20" t="s">
        <v>119</v>
      </c>
      <c r="B72" s="21" t="s">
        <v>120</v>
      </c>
      <c r="C72" s="25"/>
      <c r="D72" s="30" t="n">
        <f aca="false">D73+D76+D79+D82</f>
        <v>520171</v>
      </c>
    </row>
    <row r="73" customFormat="false" ht="30" hidden="false" customHeight="false" outlineLevel="0" collapsed="false">
      <c r="A73" s="42" t="s">
        <v>483</v>
      </c>
      <c r="B73" s="21" t="s">
        <v>484</v>
      </c>
      <c r="C73" s="18"/>
      <c r="D73" s="30" t="n">
        <f aca="false">D74</f>
        <v>156372</v>
      </c>
    </row>
    <row r="74" customFormat="false" ht="30" hidden="false" customHeight="false" outlineLevel="0" collapsed="false">
      <c r="A74" s="22" t="s">
        <v>139</v>
      </c>
      <c r="B74" s="21" t="s">
        <v>484</v>
      </c>
      <c r="C74" s="18" t="s">
        <v>140</v>
      </c>
      <c r="D74" s="30" t="n">
        <f aca="false">D75</f>
        <v>156372</v>
      </c>
    </row>
    <row r="75" customFormat="false" ht="15" hidden="false" customHeight="false" outlineLevel="0" collapsed="false">
      <c r="A75" s="22" t="s">
        <v>141</v>
      </c>
      <c r="B75" s="21" t="s">
        <v>484</v>
      </c>
      <c r="C75" s="18" t="s">
        <v>142</v>
      </c>
      <c r="D75" s="30" t="n">
        <f aca="false">прил_3!F624</f>
        <v>156372</v>
      </c>
    </row>
    <row r="76" customFormat="false" ht="75" hidden="false" customHeight="false" outlineLevel="0" collapsed="false">
      <c r="A76" s="24" t="s">
        <v>485</v>
      </c>
      <c r="B76" s="21" t="s">
        <v>486</v>
      </c>
      <c r="C76" s="18"/>
      <c r="D76" s="30" t="n">
        <f aca="false">D77</f>
        <v>337530</v>
      </c>
    </row>
    <row r="77" customFormat="false" ht="30" hidden="false" customHeight="false" outlineLevel="0" collapsed="false">
      <c r="A77" s="22" t="s">
        <v>139</v>
      </c>
      <c r="B77" s="21" t="s">
        <v>486</v>
      </c>
      <c r="C77" s="18" t="s">
        <v>140</v>
      </c>
      <c r="D77" s="30" t="n">
        <f aca="false">D78</f>
        <v>337530</v>
      </c>
    </row>
    <row r="78" customFormat="false" ht="15" hidden="false" customHeight="false" outlineLevel="0" collapsed="false">
      <c r="A78" s="22" t="s">
        <v>141</v>
      </c>
      <c r="B78" s="21" t="s">
        <v>486</v>
      </c>
      <c r="C78" s="18" t="s">
        <v>142</v>
      </c>
      <c r="D78" s="30" t="n">
        <f aca="false">прил_3!F627</f>
        <v>337530</v>
      </c>
    </row>
    <row r="79" customFormat="false" ht="60" hidden="false" customHeight="false" outlineLevel="0" collapsed="false">
      <c r="A79" s="24" t="s">
        <v>487</v>
      </c>
      <c r="B79" s="21" t="s">
        <v>488</v>
      </c>
      <c r="C79" s="25"/>
      <c r="D79" s="30" t="n">
        <f aca="false">D80</f>
        <v>3888</v>
      </c>
    </row>
    <row r="80" customFormat="false" ht="30" hidden="false" customHeight="false" outlineLevel="0" collapsed="false">
      <c r="A80" s="22" t="s">
        <v>139</v>
      </c>
      <c r="B80" s="21" t="s">
        <v>488</v>
      </c>
      <c r="C80" s="18" t="s">
        <v>140</v>
      </c>
      <c r="D80" s="30" t="n">
        <f aca="false">D81</f>
        <v>3888</v>
      </c>
    </row>
    <row r="81" customFormat="false" ht="30" hidden="false" customHeight="false" outlineLevel="0" collapsed="false">
      <c r="A81" s="22" t="s">
        <v>489</v>
      </c>
      <c r="B81" s="21" t="s">
        <v>488</v>
      </c>
      <c r="C81" s="18" t="s">
        <v>490</v>
      </c>
      <c r="D81" s="30" t="n">
        <f aca="false">прил_3!F630</f>
        <v>3888</v>
      </c>
    </row>
    <row r="82" customFormat="false" ht="45" hidden="false" customHeight="false" outlineLevel="0" collapsed="false">
      <c r="A82" s="24" t="s">
        <v>121</v>
      </c>
      <c r="B82" s="21" t="s">
        <v>122</v>
      </c>
      <c r="C82" s="25"/>
      <c r="D82" s="30" t="n">
        <f aca="false">D83+D85+D87</f>
        <v>22381</v>
      </c>
    </row>
    <row r="83" customFormat="false" ht="45" hidden="false" customHeight="false" outlineLevel="0" collapsed="false">
      <c r="A83" s="22" t="s">
        <v>29</v>
      </c>
      <c r="B83" s="21" t="s">
        <v>122</v>
      </c>
      <c r="C83" s="18" t="s">
        <v>30</v>
      </c>
      <c r="D83" s="30" t="n">
        <f aca="false">D84</f>
        <v>862</v>
      </c>
    </row>
    <row r="84" customFormat="false" ht="15" hidden="false" customHeight="false" outlineLevel="0" collapsed="false">
      <c r="A84" s="26" t="s">
        <v>123</v>
      </c>
      <c r="B84" s="21" t="s">
        <v>122</v>
      </c>
      <c r="C84" s="18" t="s">
        <v>124</v>
      </c>
      <c r="D84" s="30" t="n">
        <f aca="false">прил_3!F129</f>
        <v>862</v>
      </c>
    </row>
    <row r="85" customFormat="false" ht="15" hidden="false" customHeight="false" outlineLevel="0" collapsed="false">
      <c r="A85" s="22" t="s">
        <v>43</v>
      </c>
      <c r="B85" s="21" t="s">
        <v>122</v>
      </c>
      <c r="C85" s="18" t="s">
        <v>44</v>
      </c>
      <c r="D85" s="19" t="n">
        <f aca="false">D86</f>
        <v>213</v>
      </c>
    </row>
    <row r="86" customFormat="false" ht="30" hidden="false" customHeight="false" outlineLevel="0" collapsed="false">
      <c r="A86" s="22" t="s">
        <v>45</v>
      </c>
      <c r="B86" s="21" t="s">
        <v>122</v>
      </c>
      <c r="C86" s="18" t="s">
        <v>46</v>
      </c>
      <c r="D86" s="19" t="n">
        <f aca="false">прил_3!F937</f>
        <v>213</v>
      </c>
    </row>
    <row r="87" customFormat="false" ht="15" hidden="false" customHeight="false" outlineLevel="0" collapsed="false">
      <c r="A87" s="26" t="s">
        <v>168</v>
      </c>
      <c r="B87" s="21" t="s">
        <v>122</v>
      </c>
      <c r="C87" s="18" t="s">
        <v>169</v>
      </c>
      <c r="D87" s="19" t="n">
        <f aca="false">D88</f>
        <v>21306</v>
      </c>
    </row>
    <row r="88" customFormat="false" ht="15" hidden="false" customHeight="false" outlineLevel="0" collapsed="false">
      <c r="A88" s="29" t="s">
        <v>170</v>
      </c>
      <c r="B88" s="21" t="s">
        <v>122</v>
      </c>
      <c r="C88" s="18" t="s">
        <v>171</v>
      </c>
      <c r="D88" s="19" t="n">
        <f aca="false">прил_3!F939</f>
        <v>21306</v>
      </c>
    </row>
    <row r="89" customFormat="false" ht="15" hidden="false" customHeight="false" outlineLevel="0" collapsed="false">
      <c r="A89" s="20" t="s">
        <v>125</v>
      </c>
      <c r="B89" s="21" t="s">
        <v>126</v>
      </c>
      <c r="C89" s="25"/>
      <c r="D89" s="19" t="n">
        <f aca="false">D90+D97+D112</f>
        <v>555339</v>
      </c>
    </row>
    <row r="90" customFormat="false" ht="30" hidden="false" customHeight="false" outlineLevel="0" collapsed="false">
      <c r="A90" s="20" t="s">
        <v>504</v>
      </c>
      <c r="B90" s="21" t="s">
        <v>505</v>
      </c>
      <c r="C90" s="25"/>
      <c r="D90" s="19" t="n">
        <f aca="false">D91+D94</f>
        <v>509468</v>
      </c>
    </row>
    <row r="91" customFormat="false" ht="30" hidden="false" customHeight="false" outlineLevel="0" collapsed="false">
      <c r="A91" s="20" t="s">
        <v>506</v>
      </c>
      <c r="B91" s="21" t="s">
        <v>507</v>
      </c>
      <c r="C91" s="18"/>
      <c r="D91" s="19" t="n">
        <f aca="false">D92</f>
        <v>72140</v>
      </c>
    </row>
    <row r="92" customFormat="false" ht="30" hidden="false" customHeight="false" outlineLevel="0" collapsed="false">
      <c r="A92" s="22" t="s">
        <v>139</v>
      </c>
      <c r="B92" s="21" t="s">
        <v>507</v>
      </c>
      <c r="C92" s="18" t="s">
        <v>140</v>
      </c>
      <c r="D92" s="19" t="n">
        <f aca="false">D93</f>
        <v>72140</v>
      </c>
    </row>
    <row r="93" customFormat="false" ht="15" hidden="false" customHeight="false" outlineLevel="0" collapsed="false">
      <c r="A93" s="22" t="s">
        <v>141</v>
      </c>
      <c r="B93" s="21" t="s">
        <v>507</v>
      </c>
      <c r="C93" s="18" t="s">
        <v>142</v>
      </c>
      <c r="D93" s="19" t="n">
        <f aca="false">прил_3!F672</f>
        <v>72140</v>
      </c>
    </row>
    <row r="94" customFormat="false" ht="105" hidden="false" customHeight="false" outlineLevel="0" collapsed="false">
      <c r="A94" s="24" t="s">
        <v>508</v>
      </c>
      <c r="B94" s="21" t="s">
        <v>509</v>
      </c>
      <c r="C94" s="25"/>
      <c r="D94" s="19" t="n">
        <f aca="false">D95</f>
        <v>437328</v>
      </c>
    </row>
    <row r="95" customFormat="false" ht="30" hidden="false" customHeight="false" outlineLevel="0" collapsed="false">
      <c r="A95" s="22" t="s">
        <v>139</v>
      </c>
      <c r="B95" s="21" t="s">
        <v>509</v>
      </c>
      <c r="C95" s="18" t="s">
        <v>140</v>
      </c>
      <c r="D95" s="19" t="n">
        <f aca="false">D96</f>
        <v>437328</v>
      </c>
    </row>
    <row r="96" customFormat="false" ht="15" hidden="false" customHeight="false" outlineLevel="0" collapsed="false">
      <c r="A96" s="22" t="s">
        <v>141</v>
      </c>
      <c r="B96" s="21" t="s">
        <v>509</v>
      </c>
      <c r="C96" s="18" t="s">
        <v>142</v>
      </c>
      <c r="D96" s="19" t="n">
        <f aca="false">прил_3!F675</f>
        <v>437328</v>
      </c>
    </row>
    <row r="97" customFormat="false" ht="45" hidden="false" customHeight="false" outlineLevel="0" collapsed="false">
      <c r="A97" s="20" t="s">
        <v>127</v>
      </c>
      <c r="B97" s="21" t="s">
        <v>128</v>
      </c>
      <c r="C97" s="25"/>
      <c r="D97" s="19" t="n">
        <f aca="false">D98+D103+D109+D106</f>
        <v>45211</v>
      </c>
    </row>
    <row r="98" customFormat="false" ht="45" hidden="false" customHeight="false" outlineLevel="0" collapsed="false">
      <c r="A98" s="24" t="s">
        <v>129</v>
      </c>
      <c r="B98" s="21" t="s">
        <v>130</v>
      </c>
      <c r="C98" s="69"/>
      <c r="D98" s="19" t="n">
        <f aca="false">D99+D101</f>
        <v>2177</v>
      </c>
    </row>
    <row r="99" customFormat="false" ht="45" hidden="false" customHeight="false" outlineLevel="0" collapsed="false">
      <c r="A99" s="22" t="s">
        <v>29</v>
      </c>
      <c r="B99" s="21" t="s">
        <v>130</v>
      </c>
      <c r="C99" s="18" t="s">
        <v>30</v>
      </c>
      <c r="D99" s="19" t="n">
        <f aca="false">D100</f>
        <v>1848.9</v>
      </c>
    </row>
    <row r="100" customFormat="false" ht="15" hidden="false" customHeight="false" outlineLevel="0" collapsed="false">
      <c r="A100" s="22" t="s">
        <v>31</v>
      </c>
      <c r="B100" s="21" t="s">
        <v>130</v>
      </c>
      <c r="C100" s="18" t="s">
        <v>32</v>
      </c>
      <c r="D100" s="19" t="n">
        <f aca="false">прил_3!F134</f>
        <v>1848.9</v>
      </c>
    </row>
    <row r="101" customFormat="false" ht="15" hidden="false" customHeight="false" outlineLevel="0" collapsed="false">
      <c r="A101" s="22" t="s">
        <v>43</v>
      </c>
      <c r="B101" s="21" t="s">
        <v>130</v>
      </c>
      <c r="C101" s="18" t="s">
        <v>44</v>
      </c>
      <c r="D101" s="19" t="n">
        <f aca="false">D102</f>
        <v>328.1</v>
      </c>
    </row>
    <row r="102" customFormat="false" ht="30" hidden="false" customHeight="false" outlineLevel="0" collapsed="false">
      <c r="A102" s="22" t="s">
        <v>45</v>
      </c>
      <c r="B102" s="21" t="s">
        <v>130</v>
      </c>
      <c r="C102" s="18" t="s">
        <v>46</v>
      </c>
      <c r="D102" s="19" t="n">
        <f aca="false">прил_3!F136</f>
        <v>328.1</v>
      </c>
    </row>
    <row r="103" customFormat="false" ht="75" hidden="false" customHeight="false" outlineLevel="0" collapsed="false">
      <c r="A103" s="24" t="s">
        <v>510</v>
      </c>
      <c r="B103" s="21" t="s">
        <v>511</v>
      </c>
      <c r="C103" s="25"/>
      <c r="D103" s="19" t="n">
        <f aca="false">D104</f>
        <v>29915</v>
      </c>
    </row>
    <row r="104" customFormat="false" ht="30" hidden="false" customHeight="false" outlineLevel="0" collapsed="false">
      <c r="A104" s="22" t="s">
        <v>139</v>
      </c>
      <c r="B104" s="21" t="s">
        <v>511</v>
      </c>
      <c r="C104" s="18" t="s">
        <v>140</v>
      </c>
      <c r="D104" s="19" t="n">
        <f aca="false">D105</f>
        <v>29915</v>
      </c>
    </row>
    <row r="105" customFormat="false" ht="15" hidden="false" customHeight="false" outlineLevel="0" collapsed="false">
      <c r="A105" s="22" t="s">
        <v>141</v>
      </c>
      <c r="B105" s="21" t="s">
        <v>511</v>
      </c>
      <c r="C105" s="18" t="s">
        <v>142</v>
      </c>
      <c r="D105" s="19" t="n">
        <f aca="false">прил_3!F679</f>
        <v>29915</v>
      </c>
    </row>
    <row r="106" customFormat="false" ht="45" hidden="false" customHeight="false" outlineLevel="0" collapsed="false">
      <c r="A106" s="24" t="s">
        <v>718</v>
      </c>
      <c r="B106" s="21" t="s">
        <v>513</v>
      </c>
      <c r="C106" s="25"/>
      <c r="D106" s="19" t="n">
        <f aca="false">D107</f>
        <v>19</v>
      </c>
    </row>
    <row r="107" customFormat="false" ht="30" hidden="false" customHeight="false" outlineLevel="0" collapsed="false">
      <c r="A107" s="22" t="s">
        <v>139</v>
      </c>
      <c r="B107" s="21" t="s">
        <v>513</v>
      </c>
      <c r="C107" s="18" t="s">
        <v>140</v>
      </c>
      <c r="D107" s="19" t="n">
        <f aca="false">D108</f>
        <v>19</v>
      </c>
    </row>
    <row r="108" customFormat="false" ht="15" hidden="false" customHeight="false" outlineLevel="0" collapsed="false">
      <c r="A108" s="22" t="s">
        <v>141</v>
      </c>
      <c r="B108" s="21" t="s">
        <v>513</v>
      </c>
      <c r="C108" s="18" t="s">
        <v>142</v>
      </c>
      <c r="D108" s="19" t="n">
        <f aca="false">прил_3!F682</f>
        <v>19</v>
      </c>
    </row>
    <row r="109" customFormat="false" ht="90" hidden="false" customHeight="false" outlineLevel="0" collapsed="false">
      <c r="A109" s="24" t="s">
        <v>514</v>
      </c>
      <c r="B109" s="21" t="s">
        <v>515</v>
      </c>
      <c r="C109" s="25"/>
      <c r="D109" s="19" t="n">
        <f aca="false">D110</f>
        <v>13100</v>
      </c>
    </row>
    <row r="110" customFormat="false" ht="30" hidden="false" customHeight="false" outlineLevel="0" collapsed="false">
      <c r="A110" s="22" t="s">
        <v>139</v>
      </c>
      <c r="B110" s="21" t="s">
        <v>515</v>
      </c>
      <c r="C110" s="18" t="s">
        <v>140</v>
      </c>
      <c r="D110" s="19" t="n">
        <f aca="false">D111</f>
        <v>13100</v>
      </c>
    </row>
    <row r="111" customFormat="false" ht="15" hidden="false" customHeight="false" outlineLevel="0" collapsed="false">
      <c r="A111" s="22" t="s">
        <v>141</v>
      </c>
      <c r="B111" s="21" t="s">
        <v>515</v>
      </c>
      <c r="C111" s="18" t="s">
        <v>142</v>
      </c>
      <c r="D111" s="19" t="n">
        <f aca="false">прил_3!F685</f>
        <v>13100</v>
      </c>
    </row>
    <row r="112" customFormat="false" ht="45" hidden="false" customHeight="false" outlineLevel="0" collapsed="false">
      <c r="A112" s="20" t="s">
        <v>516</v>
      </c>
      <c r="B112" s="21" t="s">
        <v>517</v>
      </c>
      <c r="C112" s="25"/>
      <c r="D112" s="19" t="n">
        <f aca="false">D113</f>
        <v>660</v>
      </c>
    </row>
    <row r="113" customFormat="false" ht="30" hidden="false" customHeight="false" outlineLevel="0" collapsed="false">
      <c r="A113" s="24" t="s">
        <v>506</v>
      </c>
      <c r="B113" s="21" t="s">
        <v>518</v>
      </c>
      <c r="C113" s="25"/>
      <c r="D113" s="19" t="n">
        <f aca="false">D114</f>
        <v>660</v>
      </c>
    </row>
    <row r="114" customFormat="false" ht="30" hidden="false" customHeight="false" outlineLevel="0" collapsed="false">
      <c r="A114" s="22" t="s">
        <v>139</v>
      </c>
      <c r="B114" s="21" t="s">
        <v>518</v>
      </c>
      <c r="C114" s="18" t="s">
        <v>140</v>
      </c>
      <c r="D114" s="19" t="n">
        <f aca="false">D115</f>
        <v>660</v>
      </c>
    </row>
    <row r="115" customFormat="false" ht="15" hidden="false" customHeight="false" outlineLevel="0" collapsed="false">
      <c r="A115" s="22" t="s">
        <v>141</v>
      </c>
      <c r="B115" s="21" t="s">
        <v>518</v>
      </c>
      <c r="C115" s="18" t="s">
        <v>142</v>
      </c>
      <c r="D115" s="19" t="n">
        <f aca="false">прил_3!F689</f>
        <v>660</v>
      </c>
    </row>
    <row r="116" customFormat="false" ht="30" hidden="false" customHeight="false" outlineLevel="0" collapsed="false">
      <c r="A116" s="20" t="s">
        <v>536</v>
      </c>
      <c r="B116" s="21" t="s">
        <v>537</v>
      </c>
      <c r="C116" s="25"/>
      <c r="D116" s="19" t="n">
        <f aca="false">D117+D121+D129+D125</f>
        <v>118045</v>
      </c>
    </row>
    <row r="117" customFormat="false" ht="45" hidden="false" customHeight="false" outlineLevel="0" collapsed="false">
      <c r="A117" s="38" t="s">
        <v>561</v>
      </c>
      <c r="B117" s="39" t="s">
        <v>562</v>
      </c>
      <c r="C117" s="25"/>
      <c r="D117" s="19" t="n">
        <f aca="false">D118</f>
        <v>1320</v>
      </c>
    </row>
    <row r="118" customFormat="false" ht="15" hidden="false" customHeight="false" outlineLevel="0" collapsed="false">
      <c r="A118" s="20" t="s">
        <v>563</v>
      </c>
      <c r="B118" s="21" t="s">
        <v>564</v>
      </c>
      <c r="C118" s="25"/>
      <c r="D118" s="19" t="n">
        <f aca="false">D119</f>
        <v>1320</v>
      </c>
    </row>
    <row r="119" customFormat="false" ht="15" hidden="false" customHeight="false" outlineLevel="0" collapsed="false">
      <c r="A119" s="26" t="s">
        <v>168</v>
      </c>
      <c r="B119" s="21" t="s">
        <v>564</v>
      </c>
      <c r="C119" s="18" t="s">
        <v>169</v>
      </c>
      <c r="D119" s="19" t="n">
        <f aca="false">D120</f>
        <v>1320</v>
      </c>
    </row>
    <row r="120" customFormat="false" ht="15" hidden="false" customHeight="false" outlineLevel="0" collapsed="false">
      <c r="A120" s="29" t="s">
        <v>565</v>
      </c>
      <c r="B120" s="21" t="s">
        <v>564</v>
      </c>
      <c r="C120" s="18" t="s">
        <v>566</v>
      </c>
      <c r="D120" s="19" t="n">
        <f aca="false">прил_3!F808</f>
        <v>1320</v>
      </c>
    </row>
    <row r="121" customFormat="false" ht="30" hidden="false" customHeight="false" outlineLevel="0" collapsed="false">
      <c r="A121" s="20" t="s">
        <v>538</v>
      </c>
      <c r="B121" s="21" t="s">
        <v>539</v>
      </c>
      <c r="C121" s="25"/>
      <c r="D121" s="19" t="n">
        <f aca="false">D122</f>
        <v>110112</v>
      </c>
    </row>
    <row r="122" customFormat="false" ht="30" hidden="false" customHeight="false" outlineLevel="0" collapsed="false">
      <c r="A122" s="20" t="s">
        <v>540</v>
      </c>
      <c r="B122" s="21" t="s">
        <v>541</v>
      </c>
      <c r="C122" s="25"/>
      <c r="D122" s="19" t="n">
        <f aca="false">D123</f>
        <v>110112</v>
      </c>
    </row>
    <row r="123" customFormat="false" ht="30" hidden="false" customHeight="false" outlineLevel="0" collapsed="false">
      <c r="A123" s="22" t="s">
        <v>139</v>
      </c>
      <c r="B123" s="21" t="s">
        <v>541</v>
      </c>
      <c r="C123" s="18" t="s">
        <v>140</v>
      </c>
      <c r="D123" s="19" t="n">
        <f aca="false">D124</f>
        <v>110112</v>
      </c>
    </row>
    <row r="124" customFormat="false" ht="15" hidden="false" customHeight="false" outlineLevel="0" collapsed="false">
      <c r="A124" s="22" t="s">
        <v>141</v>
      </c>
      <c r="B124" s="21" t="s">
        <v>541</v>
      </c>
      <c r="C124" s="18" t="s">
        <v>142</v>
      </c>
      <c r="D124" s="19" t="n">
        <f aca="false">прил_3!F749</f>
        <v>110112</v>
      </c>
    </row>
    <row r="125" customFormat="false" ht="30" hidden="false" customHeight="false" outlineLevel="0" collapsed="false">
      <c r="A125" s="22" t="s">
        <v>542</v>
      </c>
      <c r="B125" s="21" t="s">
        <v>543</v>
      </c>
      <c r="C125" s="18"/>
      <c r="D125" s="19" t="n">
        <f aca="false">D126</f>
        <v>6500</v>
      </c>
    </row>
    <row r="126" customFormat="false" ht="30" hidden="false" customHeight="false" outlineLevel="0" collapsed="false">
      <c r="A126" s="22" t="s">
        <v>544</v>
      </c>
      <c r="B126" s="21" t="s">
        <v>545</v>
      </c>
      <c r="C126" s="18"/>
      <c r="D126" s="19" t="n">
        <f aca="false">D127</f>
        <v>6500</v>
      </c>
    </row>
    <row r="127" customFormat="false" ht="30" hidden="false" customHeight="false" outlineLevel="0" collapsed="false">
      <c r="A127" s="22" t="s">
        <v>139</v>
      </c>
      <c r="B127" s="21" t="s">
        <v>545</v>
      </c>
      <c r="C127" s="18" t="s">
        <v>140</v>
      </c>
      <c r="D127" s="19" t="n">
        <f aca="false">D128</f>
        <v>6500</v>
      </c>
    </row>
    <row r="128" customFormat="false" ht="15" hidden="false" customHeight="false" outlineLevel="0" collapsed="false">
      <c r="A128" s="22" t="s">
        <v>141</v>
      </c>
      <c r="B128" s="21" t="s">
        <v>545</v>
      </c>
      <c r="C128" s="18" t="s">
        <v>142</v>
      </c>
      <c r="D128" s="19" t="n">
        <f aca="false">прил_3!F753</f>
        <v>6500</v>
      </c>
    </row>
    <row r="129" customFormat="false" ht="15" hidden="false" customHeight="false" outlineLevel="0" collapsed="false">
      <c r="A129" s="20" t="s">
        <v>336</v>
      </c>
      <c r="B129" s="21" t="s">
        <v>546</v>
      </c>
      <c r="C129" s="18"/>
      <c r="D129" s="19" t="n">
        <f aca="false">D131</f>
        <v>113</v>
      </c>
    </row>
    <row r="130" customFormat="false" ht="15" hidden="false" customHeight="false" outlineLevel="0" collapsed="false">
      <c r="A130" s="45" t="s">
        <v>547</v>
      </c>
      <c r="B130" s="18" t="s">
        <v>548</v>
      </c>
      <c r="C130" s="25"/>
      <c r="D130" s="19" t="n">
        <f aca="false">D131</f>
        <v>113</v>
      </c>
    </row>
    <row r="131" customFormat="false" ht="30" hidden="false" customHeight="false" outlineLevel="0" collapsed="false">
      <c r="A131" s="22" t="s">
        <v>139</v>
      </c>
      <c r="B131" s="18" t="s">
        <v>548</v>
      </c>
      <c r="C131" s="18" t="n">
        <v>600</v>
      </c>
      <c r="D131" s="19" t="n">
        <f aca="false">D132</f>
        <v>113</v>
      </c>
    </row>
    <row r="132" customFormat="false" ht="15" hidden="false" customHeight="false" outlineLevel="0" collapsed="false">
      <c r="A132" s="22" t="s">
        <v>141</v>
      </c>
      <c r="B132" s="18" t="s">
        <v>548</v>
      </c>
      <c r="C132" s="18" t="n">
        <v>610</v>
      </c>
      <c r="D132" s="19" t="n">
        <f aca="false">прил_3!F757</f>
        <v>113</v>
      </c>
    </row>
    <row r="133" customFormat="false" ht="15" hidden="false" customHeight="false" outlineLevel="0" collapsed="false">
      <c r="A133" s="20" t="s">
        <v>143</v>
      </c>
      <c r="B133" s="21" t="s">
        <v>519</v>
      </c>
      <c r="C133" s="18"/>
      <c r="D133" s="19" t="n">
        <f aca="false">D134</f>
        <v>18210</v>
      </c>
    </row>
    <row r="134" customFormat="false" ht="30" hidden="false" customHeight="false" outlineLevel="0" collapsed="false">
      <c r="A134" s="20" t="s">
        <v>25</v>
      </c>
      <c r="B134" s="21" t="s">
        <v>520</v>
      </c>
      <c r="C134" s="18"/>
      <c r="D134" s="19" t="n">
        <f aca="false">D135+D142</f>
        <v>18210</v>
      </c>
    </row>
    <row r="135" customFormat="false" ht="15" hidden="false" customHeight="false" outlineLevel="0" collapsed="false">
      <c r="A135" s="24" t="s">
        <v>160</v>
      </c>
      <c r="B135" s="21" t="s">
        <v>567</v>
      </c>
      <c r="C135" s="18"/>
      <c r="D135" s="19" t="n">
        <f aca="false">D136+D138+D140</f>
        <v>17860</v>
      </c>
    </row>
    <row r="136" customFormat="false" ht="45" hidden="false" customHeight="false" outlineLevel="0" collapsed="false">
      <c r="A136" s="22" t="s">
        <v>29</v>
      </c>
      <c r="B136" s="21" t="s">
        <v>567</v>
      </c>
      <c r="C136" s="18" t="n">
        <v>100</v>
      </c>
      <c r="D136" s="19" t="n">
        <f aca="false">D137</f>
        <v>12595</v>
      </c>
    </row>
    <row r="137" customFormat="false" ht="15" hidden="false" customHeight="false" outlineLevel="0" collapsed="false">
      <c r="A137" s="22" t="s">
        <v>31</v>
      </c>
      <c r="B137" s="21" t="s">
        <v>567</v>
      </c>
      <c r="C137" s="18" t="s">
        <v>32</v>
      </c>
      <c r="D137" s="19" t="n">
        <f aca="false">прил_3!F813</f>
        <v>12595</v>
      </c>
    </row>
    <row r="138" customFormat="false" ht="15" hidden="false" customHeight="false" outlineLevel="0" collapsed="false">
      <c r="A138" s="22" t="s">
        <v>43</v>
      </c>
      <c r="B138" s="21" t="s">
        <v>567</v>
      </c>
      <c r="C138" s="18" t="s">
        <v>44</v>
      </c>
      <c r="D138" s="19" t="n">
        <f aca="false">D139</f>
        <v>4963</v>
      </c>
    </row>
    <row r="139" customFormat="false" ht="30" hidden="false" customHeight="false" outlineLevel="0" collapsed="false">
      <c r="A139" s="22" t="s">
        <v>45</v>
      </c>
      <c r="B139" s="21" t="s">
        <v>567</v>
      </c>
      <c r="C139" s="18" t="s">
        <v>46</v>
      </c>
      <c r="D139" s="19" t="n">
        <f aca="false">прил_3!F815</f>
        <v>4963</v>
      </c>
    </row>
    <row r="140" customFormat="false" ht="15" hidden="false" customHeight="false" outlineLevel="0" collapsed="false">
      <c r="A140" s="22" t="s">
        <v>67</v>
      </c>
      <c r="B140" s="21" t="s">
        <v>567</v>
      </c>
      <c r="C140" s="18" t="s">
        <v>68</v>
      </c>
      <c r="D140" s="19" t="n">
        <f aca="false">D141</f>
        <v>302</v>
      </c>
    </row>
    <row r="141" customFormat="false" ht="15" hidden="false" customHeight="false" outlineLevel="0" collapsed="false">
      <c r="A141" s="26" t="s">
        <v>69</v>
      </c>
      <c r="B141" s="21" t="s">
        <v>567</v>
      </c>
      <c r="C141" s="18" t="s">
        <v>70</v>
      </c>
      <c r="D141" s="19" t="n">
        <f aca="false">прил_3!F817</f>
        <v>302</v>
      </c>
    </row>
    <row r="142" customFormat="false" ht="15" hidden="false" customHeight="false" outlineLevel="0" collapsed="false">
      <c r="A142" s="22" t="s">
        <v>521</v>
      </c>
      <c r="B142" s="21" t="s">
        <v>522</v>
      </c>
      <c r="C142" s="18"/>
      <c r="D142" s="19" t="n">
        <f aca="false">D143</f>
        <v>350</v>
      </c>
    </row>
    <row r="143" customFormat="false" ht="15" hidden="false" customHeight="false" outlineLevel="0" collapsed="false">
      <c r="A143" s="22" t="s">
        <v>43</v>
      </c>
      <c r="B143" s="21" t="s">
        <v>522</v>
      </c>
      <c r="C143" s="18" t="s">
        <v>44</v>
      </c>
      <c r="D143" s="19" t="n">
        <f aca="false">D144</f>
        <v>350</v>
      </c>
    </row>
    <row r="144" customFormat="false" ht="30" hidden="false" customHeight="false" outlineLevel="0" collapsed="false">
      <c r="A144" s="22" t="s">
        <v>45</v>
      </c>
      <c r="B144" s="21" t="s">
        <v>522</v>
      </c>
      <c r="C144" s="18" t="s">
        <v>46</v>
      </c>
      <c r="D144" s="19" t="n">
        <f aca="false">прил_3!F694</f>
        <v>350</v>
      </c>
    </row>
    <row r="145" customFormat="false" ht="15.6" hidden="false" customHeight="false" outlineLevel="0" collapsed="false">
      <c r="A145" s="63" t="s">
        <v>49</v>
      </c>
      <c r="B145" s="64" t="s">
        <v>50</v>
      </c>
      <c r="C145" s="68"/>
      <c r="D145" s="70" t="n">
        <f aca="false">D146+D162+D170</f>
        <v>30626.6</v>
      </c>
    </row>
    <row r="146" customFormat="false" ht="15" hidden="false" customHeight="false" outlineLevel="0" collapsed="false">
      <c r="A146" s="20" t="s">
        <v>51</v>
      </c>
      <c r="B146" s="21" t="s">
        <v>52</v>
      </c>
      <c r="C146" s="25"/>
      <c r="D146" s="30" t="n">
        <f aca="false">D147+D158</f>
        <v>23238.6</v>
      </c>
    </row>
    <row r="147" customFormat="false" ht="45" hidden="false" customHeight="false" outlineLevel="0" collapsed="false">
      <c r="A147" s="20" t="s">
        <v>53</v>
      </c>
      <c r="B147" s="21" t="s">
        <v>54</v>
      </c>
      <c r="C147" s="25"/>
      <c r="D147" s="30" t="n">
        <f aca="false">D148+D153</f>
        <v>16443</v>
      </c>
    </row>
    <row r="148" customFormat="false" ht="15" hidden="false" customHeight="false" outlineLevel="0" collapsed="false">
      <c r="A148" s="23" t="s">
        <v>619</v>
      </c>
      <c r="B148" s="21" t="s">
        <v>620</v>
      </c>
      <c r="C148" s="25"/>
      <c r="D148" s="30" t="n">
        <f aca="false">D149+D151</f>
        <v>14311</v>
      </c>
    </row>
    <row r="149" customFormat="false" ht="15" hidden="false" customHeight="false" outlineLevel="0" collapsed="false">
      <c r="A149" s="22" t="s">
        <v>43</v>
      </c>
      <c r="B149" s="21" t="s">
        <v>620</v>
      </c>
      <c r="C149" s="18" t="s">
        <v>44</v>
      </c>
      <c r="D149" s="30" t="n">
        <f aca="false">D150</f>
        <v>106</v>
      </c>
    </row>
    <row r="150" customFormat="false" ht="30" hidden="false" customHeight="false" outlineLevel="0" collapsed="false">
      <c r="A150" s="22" t="s">
        <v>45</v>
      </c>
      <c r="B150" s="21" t="s">
        <v>620</v>
      </c>
      <c r="C150" s="18" t="s">
        <v>46</v>
      </c>
      <c r="D150" s="30" t="n">
        <f aca="false">прил_3!F914</f>
        <v>106</v>
      </c>
    </row>
    <row r="151" customFormat="false" ht="15" hidden="false" customHeight="false" outlineLevel="0" collapsed="false">
      <c r="A151" s="53" t="s">
        <v>168</v>
      </c>
      <c r="B151" s="21" t="s">
        <v>620</v>
      </c>
      <c r="C151" s="18" t="s">
        <v>169</v>
      </c>
      <c r="D151" s="30" t="n">
        <f aca="false">D152</f>
        <v>14205</v>
      </c>
    </row>
    <row r="152" customFormat="false" ht="15" hidden="false" customHeight="false" outlineLevel="0" collapsed="false">
      <c r="A152" s="29" t="s">
        <v>170</v>
      </c>
      <c r="B152" s="21" t="s">
        <v>620</v>
      </c>
      <c r="C152" s="18" t="s">
        <v>171</v>
      </c>
      <c r="D152" s="30" t="n">
        <f aca="false">прил_3!F916</f>
        <v>14205</v>
      </c>
    </row>
    <row r="153" customFormat="false" ht="30" hidden="false" customHeight="false" outlineLevel="0" collapsed="false">
      <c r="A153" s="23" t="s">
        <v>55</v>
      </c>
      <c r="B153" s="21" t="s">
        <v>56</v>
      </c>
      <c r="C153" s="25"/>
      <c r="D153" s="19" t="n">
        <f aca="false">D154+D156</f>
        <v>2132</v>
      </c>
    </row>
    <row r="154" customFormat="false" ht="45" hidden="false" customHeight="false" outlineLevel="0" collapsed="false">
      <c r="A154" s="22" t="s">
        <v>29</v>
      </c>
      <c r="B154" s="21" t="s">
        <v>56</v>
      </c>
      <c r="C154" s="18" t="s">
        <v>30</v>
      </c>
      <c r="D154" s="19" t="n">
        <f aca="false">D155</f>
        <v>1827.6</v>
      </c>
    </row>
    <row r="155" customFormat="false" ht="15" hidden="false" customHeight="false" outlineLevel="0" collapsed="false">
      <c r="A155" s="22" t="s">
        <v>31</v>
      </c>
      <c r="B155" s="21" t="s">
        <v>56</v>
      </c>
      <c r="C155" s="18" t="s">
        <v>32</v>
      </c>
      <c r="D155" s="19" t="n">
        <f aca="false">прил_3!F54</f>
        <v>1827.6</v>
      </c>
    </row>
    <row r="156" customFormat="false" ht="15" hidden="false" customHeight="false" outlineLevel="0" collapsed="false">
      <c r="A156" s="22" t="s">
        <v>43</v>
      </c>
      <c r="B156" s="21" t="s">
        <v>56</v>
      </c>
      <c r="C156" s="18" t="s">
        <v>44</v>
      </c>
      <c r="D156" s="19" t="n">
        <f aca="false">D157</f>
        <v>304.4</v>
      </c>
    </row>
    <row r="157" customFormat="false" ht="30" hidden="false" customHeight="false" outlineLevel="0" collapsed="false">
      <c r="A157" s="22" t="s">
        <v>45</v>
      </c>
      <c r="B157" s="21" t="s">
        <v>56</v>
      </c>
      <c r="C157" s="18" t="s">
        <v>46</v>
      </c>
      <c r="D157" s="19" t="n">
        <f aca="false">прил_3!F56</f>
        <v>304.4</v>
      </c>
    </row>
    <row r="158" customFormat="false" ht="30" hidden="false" customHeight="false" outlineLevel="0" collapsed="false">
      <c r="A158" s="20" t="s">
        <v>604</v>
      </c>
      <c r="B158" s="21" t="s">
        <v>605</v>
      </c>
      <c r="C158" s="25"/>
      <c r="D158" s="19" t="n">
        <f aca="false">D159</f>
        <v>6795.6</v>
      </c>
    </row>
    <row r="159" customFormat="false" ht="30" hidden="false" customHeight="false" outlineLevel="0" collapsed="false">
      <c r="A159" s="24" t="s">
        <v>606</v>
      </c>
      <c r="B159" s="21" t="s">
        <v>607</v>
      </c>
      <c r="C159" s="25"/>
      <c r="D159" s="19" t="n">
        <f aca="false">D160</f>
        <v>6795.6</v>
      </c>
    </row>
    <row r="160" customFormat="false" ht="15" hidden="false" customHeight="false" outlineLevel="0" collapsed="false">
      <c r="A160" s="26" t="s">
        <v>168</v>
      </c>
      <c r="B160" s="21" t="s">
        <v>607</v>
      </c>
      <c r="C160" s="18" t="s">
        <v>169</v>
      </c>
      <c r="D160" s="19" t="n">
        <f aca="false">D161</f>
        <v>6795.6</v>
      </c>
    </row>
    <row r="161" customFormat="false" ht="15" hidden="false" customHeight="false" outlineLevel="0" collapsed="false">
      <c r="A161" s="29" t="s">
        <v>170</v>
      </c>
      <c r="B161" s="21" t="s">
        <v>607</v>
      </c>
      <c r="C161" s="50" t="s">
        <v>171</v>
      </c>
      <c r="D161" s="19" t="n">
        <f aca="false">прил_3!F901</f>
        <v>6795.6</v>
      </c>
    </row>
    <row r="162" customFormat="false" ht="15" hidden="false" customHeight="false" outlineLevel="0" collapsed="false">
      <c r="A162" s="20" t="s">
        <v>523</v>
      </c>
      <c r="B162" s="21" t="s">
        <v>524</v>
      </c>
      <c r="C162" s="25"/>
      <c r="D162" s="19" t="n">
        <f aca="false">D163</f>
        <v>840</v>
      </c>
    </row>
    <row r="163" customFormat="false" ht="30" hidden="false" customHeight="false" outlineLevel="0" collapsed="false">
      <c r="A163" s="23" t="s">
        <v>525</v>
      </c>
      <c r="B163" s="21" t="s">
        <v>526</v>
      </c>
      <c r="C163" s="25"/>
      <c r="D163" s="19" t="n">
        <f aca="false">D164+D167</f>
        <v>840</v>
      </c>
    </row>
    <row r="164" customFormat="false" ht="30" hidden="false" customHeight="false" outlineLevel="0" collapsed="false">
      <c r="A164" s="47" t="s">
        <v>592</v>
      </c>
      <c r="B164" s="21" t="s">
        <v>593</v>
      </c>
      <c r="C164" s="25"/>
      <c r="D164" s="19" t="n">
        <f aca="false">D165</f>
        <v>200</v>
      </c>
    </row>
    <row r="165" customFormat="false" ht="30" hidden="false" customHeight="false" outlineLevel="0" collapsed="false">
      <c r="A165" s="22" t="s">
        <v>139</v>
      </c>
      <c r="B165" s="21" t="s">
        <v>593</v>
      </c>
      <c r="C165" s="18" t="n">
        <v>600</v>
      </c>
      <c r="D165" s="19" t="n">
        <f aca="false">D166</f>
        <v>200</v>
      </c>
    </row>
    <row r="166" customFormat="false" ht="15" hidden="false" customHeight="false" outlineLevel="0" collapsed="false">
      <c r="A166" s="22" t="s">
        <v>141</v>
      </c>
      <c r="B166" s="21" t="s">
        <v>593</v>
      </c>
      <c r="C166" s="18" t="n">
        <v>610</v>
      </c>
      <c r="D166" s="19" t="n">
        <f aca="false">прил_3!F852</f>
        <v>200</v>
      </c>
    </row>
    <row r="167" customFormat="false" ht="75" hidden="false" customHeight="false" outlineLevel="0" collapsed="false">
      <c r="A167" s="23" t="s">
        <v>527</v>
      </c>
      <c r="B167" s="21" t="s">
        <v>528</v>
      </c>
      <c r="C167" s="25"/>
      <c r="D167" s="19" t="n">
        <f aca="false">D168</f>
        <v>640</v>
      </c>
    </row>
    <row r="168" customFormat="false" ht="30" hidden="false" customHeight="false" outlineLevel="0" collapsed="false">
      <c r="A168" s="22" t="s">
        <v>139</v>
      </c>
      <c r="B168" s="21" t="s">
        <v>528</v>
      </c>
      <c r="C168" s="18" t="s">
        <v>140</v>
      </c>
      <c r="D168" s="19" t="n">
        <f aca="false">D169</f>
        <v>640</v>
      </c>
    </row>
    <row r="169" customFormat="false" ht="15" hidden="false" customHeight="false" outlineLevel="0" collapsed="false">
      <c r="A169" s="22" t="s">
        <v>141</v>
      </c>
      <c r="B169" s="21" t="s">
        <v>528</v>
      </c>
      <c r="C169" s="18" t="s">
        <v>142</v>
      </c>
      <c r="D169" s="19" t="n">
        <f aca="false">прил_3!F700</f>
        <v>640</v>
      </c>
    </row>
    <row r="170" customFormat="false" ht="15" hidden="false" customHeight="false" outlineLevel="0" collapsed="false">
      <c r="A170" s="20" t="s">
        <v>568</v>
      </c>
      <c r="B170" s="21" t="s">
        <v>569</v>
      </c>
      <c r="C170" s="25"/>
      <c r="D170" s="19" t="n">
        <f aca="false">D171</f>
        <v>6548</v>
      </c>
    </row>
    <row r="171" customFormat="false" ht="30" hidden="false" customHeight="false" outlineLevel="0" collapsed="false">
      <c r="A171" s="23" t="s">
        <v>570</v>
      </c>
      <c r="B171" s="21" t="s">
        <v>571</v>
      </c>
      <c r="C171" s="25"/>
      <c r="D171" s="19" t="n">
        <f aca="false">D172</f>
        <v>6548</v>
      </c>
    </row>
    <row r="172" customFormat="false" ht="15" hidden="false" customHeight="false" outlineLevel="0" collapsed="false">
      <c r="A172" s="23" t="s">
        <v>572</v>
      </c>
      <c r="B172" s="21" t="s">
        <v>573</v>
      </c>
      <c r="C172" s="25"/>
      <c r="D172" s="19" t="n">
        <f aca="false">D173+D177+D175</f>
        <v>6548</v>
      </c>
    </row>
    <row r="173" customFormat="false" ht="15" hidden="false" customHeight="false" outlineLevel="0" collapsed="false">
      <c r="A173" s="22" t="s">
        <v>43</v>
      </c>
      <c r="B173" s="21" t="s">
        <v>573</v>
      </c>
      <c r="C173" s="18" t="s">
        <v>44</v>
      </c>
      <c r="D173" s="19" t="n">
        <f aca="false">D174</f>
        <v>4923</v>
      </c>
    </row>
    <row r="174" customFormat="false" ht="30" hidden="false" customHeight="false" outlineLevel="0" collapsed="false">
      <c r="A174" s="22" t="s">
        <v>45</v>
      </c>
      <c r="B174" s="21" t="s">
        <v>573</v>
      </c>
      <c r="C174" s="18" t="s">
        <v>46</v>
      </c>
      <c r="D174" s="19" t="n">
        <f aca="false">прил_3!F823</f>
        <v>4923</v>
      </c>
    </row>
    <row r="175" customFormat="false" ht="15" hidden="false" customHeight="false" outlineLevel="0" collapsed="false">
      <c r="A175" s="26" t="s">
        <v>168</v>
      </c>
      <c r="B175" s="21" t="s">
        <v>573</v>
      </c>
      <c r="C175" s="18" t="s">
        <v>169</v>
      </c>
      <c r="D175" s="19" t="n">
        <f aca="false">D176</f>
        <v>200</v>
      </c>
    </row>
    <row r="176" customFormat="false" ht="15" hidden="false" customHeight="false" outlineLevel="0" collapsed="false">
      <c r="A176" s="29" t="s">
        <v>170</v>
      </c>
      <c r="B176" s="21" t="s">
        <v>573</v>
      </c>
      <c r="C176" s="18" t="s">
        <v>171</v>
      </c>
      <c r="D176" s="19" t="n">
        <f aca="false">прил_3!F825</f>
        <v>200</v>
      </c>
    </row>
    <row r="177" customFormat="false" ht="30" hidden="false" customHeight="false" outlineLevel="0" collapsed="false">
      <c r="A177" s="22" t="s">
        <v>139</v>
      </c>
      <c r="B177" s="21" t="s">
        <v>573</v>
      </c>
      <c r="C177" s="18" t="s">
        <v>140</v>
      </c>
      <c r="D177" s="19" t="n">
        <f aca="false">D178</f>
        <v>1425</v>
      </c>
    </row>
    <row r="178" customFormat="false" ht="15" hidden="false" customHeight="false" outlineLevel="0" collapsed="false">
      <c r="A178" s="22" t="s">
        <v>141</v>
      </c>
      <c r="B178" s="21" t="s">
        <v>573</v>
      </c>
      <c r="C178" s="18" t="s">
        <v>142</v>
      </c>
      <c r="D178" s="19" t="n">
        <f aca="false">прил_3!F827</f>
        <v>1425</v>
      </c>
    </row>
    <row r="179" customFormat="false" ht="15.6" hidden="false" customHeight="false" outlineLevel="0" collapsed="false">
      <c r="A179" s="63" t="s">
        <v>656</v>
      </c>
      <c r="B179" s="64" t="s">
        <v>657</v>
      </c>
      <c r="C179" s="68"/>
      <c r="D179" s="70" t="n">
        <f aca="false">D180+D190</f>
        <v>67220</v>
      </c>
    </row>
    <row r="180" customFormat="false" ht="15" hidden="false" customHeight="false" outlineLevel="0" collapsed="false">
      <c r="A180" s="20" t="s">
        <v>658</v>
      </c>
      <c r="B180" s="21" t="s">
        <v>659</v>
      </c>
      <c r="C180" s="25"/>
      <c r="D180" s="19" t="n">
        <f aca="false">D181</f>
        <v>10310.2</v>
      </c>
    </row>
    <row r="181" customFormat="false" ht="30" hidden="false" customHeight="false" outlineLevel="0" collapsed="false">
      <c r="A181" s="20" t="s">
        <v>660</v>
      </c>
      <c r="B181" s="21" t="s">
        <v>661</v>
      </c>
      <c r="C181" s="25"/>
      <c r="D181" s="19" t="n">
        <f aca="false">D182+D187</f>
        <v>10310.2</v>
      </c>
    </row>
    <row r="182" customFormat="false" ht="30" hidden="false" customHeight="false" outlineLevel="0" collapsed="false">
      <c r="A182" s="23" t="s">
        <v>662</v>
      </c>
      <c r="B182" s="21" t="s">
        <v>663</v>
      </c>
      <c r="C182" s="25"/>
      <c r="D182" s="19" t="n">
        <f aca="false">D183+D185</f>
        <v>2496.9</v>
      </c>
    </row>
    <row r="183" customFormat="false" ht="15" hidden="false" customHeight="false" outlineLevel="0" collapsed="false">
      <c r="A183" s="22" t="s">
        <v>43</v>
      </c>
      <c r="B183" s="21" t="s">
        <v>663</v>
      </c>
      <c r="C183" s="18" t="s">
        <v>44</v>
      </c>
      <c r="D183" s="19" t="n">
        <f aca="false">D184</f>
        <v>426</v>
      </c>
    </row>
    <row r="184" customFormat="false" ht="30" hidden="false" customHeight="false" outlineLevel="0" collapsed="false">
      <c r="A184" s="22" t="s">
        <v>45</v>
      </c>
      <c r="B184" s="21" t="s">
        <v>663</v>
      </c>
      <c r="C184" s="18" t="s">
        <v>46</v>
      </c>
      <c r="D184" s="19" t="n">
        <f aca="false">прил_3!F964</f>
        <v>426</v>
      </c>
    </row>
    <row r="185" customFormat="false" ht="30" hidden="false" customHeight="false" outlineLevel="0" collapsed="false">
      <c r="A185" s="22" t="s">
        <v>139</v>
      </c>
      <c r="B185" s="21" t="s">
        <v>663</v>
      </c>
      <c r="C185" s="18" t="s">
        <v>140</v>
      </c>
      <c r="D185" s="19" t="n">
        <f aca="false">D186</f>
        <v>2070.9</v>
      </c>
    </row>
    <row r="186" customFormat="false" ht="15" hidden="false" customHeight="false" outlineLevel="0" collapsed="false">
      <c r="A186" s="22" t="s">
        <v>141</v>
      </c>
      <c r="B186" s="21" t="s">
        <v>663</v>
      </c>
      <c r="C186" s="18" t="s">
        <v>142</v>
      </c>
      <c r="D186" s="19" t="n">
        <f aca="false">прил_3!F966</f>
        <v>2070.9</v>
      </c>
    </row>
    <row r="187" customFormat="false" ht="30" hidden="false" customHeight="false" outlineLevel="0" collapsed="false">
      <c r="A187" s="22" t="s">
        <v>664</v>
      </c>
      <c r="B187" s="21" t="s">
        <v>665</v>
      </c>
      <c r="C187" s="18"/>
      <c r="D187" s="19" t="n">
        <f aca="false">D188</f>
        <v>7813.3</v>
      </c>
    </row>
    <row r="188" customFormat="false" ht="30" hidden="false" customHeight="false" outlineLevel="0" collapsed="false">
      <c r="A188" s="22" t="s">
        <v>139</v>
      </c>
      <c r="B188" s="21" t="s">
        <v>665</v>
      </c>
      <c r="C188" s="18" t="s">
        <v>140</v>
      </c>
      <c r="D188" s="19" t="n">
        <f aca="false">D189</f>
        <v>7813.3</v>
      </c>
    </row>
    <row r="189" customFormat="false" ht="15" hidden="false" customHeight="false" outlineLevel="0" collapsed="false">
      <c r="A189" s="22" t="s">
        <v>141</v>
      </c>
      <c r="B189" s="21" t="s">
        <v>665</v>
      </c>
      <c r="C189" s="18" t="s">
        <v>142</v>
      </c>
      <c r="D189" s="19" t="n">
        <f aca="false">прил_3!F969</f>
        <v>7813.3</v>
      </c>
    </row>
    <row r="190" customFormat="false" ht="15" hidden="false" customHeight="false" outlineLevel="0" collapsed="false">
      <c r="A190" s="20" t="s">
        <v>667</v>
      </c>
      <c r="B190" s="21" t="s">
        <v>668</v>
      </c>
      <c r="C190" s="25"/>
      <c r="D190" s="40" t="n">
        <f aca="false">D191</f>
        <v>56909.8</v>
      </c>
    </row>
    <row r="191" customFormat="false" ht="15" hidden="false" customHeight="false" outlineLevel="0" collapsed="false">
      <c r="A191" s="20" t="s">
        <v>669</v>
      </c>
      <c r="B191" s="21" t="s">
        <v>670</v>
      </c>
      <c r="C191" s="25"/>
      <c r="D191" s="40" t="n">
        <f aca="false">D192</f>
        <v>56909.8</v>
      </c>
    </row>
    <row r="192" customFormat="false" ht="30" hidden="false" customHeight="false" outlineLevel="0" collapsed="false">
      <c r="A192" s="23" t="s">
        <v>671</v>
      </c>
      <c r="B192" s="21" t="s">
        <v>672</v>
      </c>
      <c r="C192" s="18"/>
      <c r="D192" s="40" t="n">
        <f aca="false">D193</f>
        <v>56909.8</v>
      </c>
    </row>
    <row r="193" customFormat="false" ht="30" hidden="false" customHeight="false" outlineLevel="0" collapsed="false">
      <c r="A193" s="22" t="s">
        <v>139</v>
      </c>
      <c r="B193" s="21" t="s">
        <v>672</v>
      </c>
      <c r="C193" s="18" t="n">
        <v>600</v>
      </c>
      <c r="D193" s="40" t="n">
        <f aca="false">D194</f>
        <v>56909.8</v>
      </c>
    </row>
    <row r="194" customFormat="false" ht="15" hidden="false" customHeight="false" outlineLevel="0" collapsed="false">
      <c r="A194" s="22" t="s">
        <v>141</v>
      </c>
      <c r="B194" s="21" t="s">
        <v>672</v>
      </c>
      <c r="C194" s="18" t="n">
        <v>610</v>
      </c>
      <c r="D194" s="40" t="n">
        <f aca="false">прил_3!F982</f>
        <v>56909.8</v>
      </c>
    </row>
    <row r="195" customFormat="false" ht="15.6" hidden="false" customHeight="false" outlineLevel="0" collapsed="false">
      <c r="A195" s="63" t="s">
        <v>265</v>
      </c>
      <c r="B195" s="64" t="s">
        <v>266</v>
      </c>
      <c r="C195" s="68"/>
      <c r="D195" s="70" t="n">
        <f aca="false">D201+D196</f>
        <v>1165</v>
      </c>
    </row>
    <row r="196" customFormat="false" ht="15" hidden="false" customHeight="false" outlineLevel="0" collapsed="false">
      <c r="A196" s="38" t="s">
        <v>267</v>
      </c>
      <c r="B196" s="39" t="s">
        <v>268</v>
      </c>
      <c r="C196" s="25"/>
      <c r="D196" s="40" t="n">
        <f aca="false">D197</f>
        <v>250</v>
      </c>
    </row>
    <row r="197" customFormat="false" ht="45" hidden="false" customHeight="false" outlineLevel="0" collapsed="false">
      <c r="A197" s="38" t="s">
        <v>269</v>
      </c>
      <c r="B197" s="39" t="s">
        <v>270</v>
      </c>
      <c r="C197" s="25"/>
      <c r="D197" s="40" t="n">
        <f aca="false">D198</f>
        <v>250</v>
      </c>
    </row>
    <row r="198" customFormat="false" ht="15" hidden="false" customHeight="false" outlineLevel="0" collapsed="false">
      <c r="A198" s="24" t="s">
        <v>271</v>
      </c>
      <c r="B198" s="21" t="s">
        <v>272</v>
      </c>
      <c r="C198" s="25"/>
      <c r="D198" s="40" t="n">
        <f aca="false">D199</f>
        <v>250</v>
      </c>
    </row>
    <row r="199" customFormat="false" ht="15" hidden="false" customHeight="false" outlineLevel="0" collapsed="false">
      <c r="A199" s="22" t="s">
        <v>43</v>
      </c>
      <c r="B199" s="21" t="s">
        <v>272</v>
      </c>
      <c r="C199" s="18" t="s">
        <v>44</v>
      </c>
      <c r="D199" s="19" t="n">
        <f aca="false">D200</f>
        <v>250</v>
      </c>
    </row>
    <row r="200" customFormat="false" ht="30" hidden="false" customHeight="false" outlineLevel="0" collapsed="false">
      <c r="A200" s="22" t="s">
        <v>45</v>
      </c>
      <c r="B200" s="21" t="s">
        <v>272</v>
      </c>
      <c r="C200" s="18" t="s">
        <v>46</v>
      </c>
      <c r="D200" s="19" t="n">
        <f aca="false">прил_3!F319</f>
        <v>250</v>
      </c>
    </row>
    <row r="201" customFormat="false" ht="15" hidden="false" customHeight="false" outlineLevel="0" collapsed="false">
      <c r="A201" s="20" t="s">
        <v>273</v>
      </c>
      <c r="B201" s="21" t="s">
        <v>274</v>
      </c>
      <c r="C201" s="25"/>
      <c r="D201" s="19" t="n">
        <f aca="false">D202</f>
        <v>915</v>
      </c>
    </row>
    <row r="202" customFormat="false" ht="45" hidden="false" customHeight="false" outlineLevel="0" collapsed="false">
      <c r="A202" s="20" t="s">
        <v>275</v>
      </c>
      <c r="B202" s="21" t="s">
        <v>276</v>
      </c>
      <c r="C202" s="25"/>
      <c r="D202" s="19" t="n">
        <f aca="false">D203</f>
        <v>915</v>
      </c>
    </row>
    <row r="203" customFormat="false" ht="30" hidden="false" customHeight="false" outlineLevel="0" collapsed="false">
      <c r="A203" s="20" t="s">
        <v>277</v>
      </c>
      <c r="B203" s="21" t="s">
        <v>278</v>
      </c>
      <c r="C203" s="25"/>
      <c r="D203" s="19" t="n">
        <f aca="false">D204+D206</f>
        <v>915</v>
      </c>
    </row>
    <row r="204" customFormat="false" ht="45" hidden="false" customHeight="false" outlineLevel="0" collapsed="false">
      <c r="A204" s="22" t="s">
        <v>29</v>
      </c>
      <c r="B204" s="21" t="s">
        <v>278</v>
      </c>
      <c r="C204" s="18" t="s">
        <v>30</v>
      </c>
      <c r="D204" s="19" t="n">
        <f aca="false">D205</f>
        <v>245.1</v>
      </c>
    </row>
    <row r="205" customFormat="false" ht="15" hidden="false" customHeight="false" outlineLevel="0" collapsed="false">
      <c r="A205" s="22" t="s">
        <v>31</v>
      </c>
      <c r="B205" s="21" t="s">
        <v>278</v>
      </c>
      <c r="C205" s="18" t="s">
        <v>32</v>
      </c>
      <c r="D205" s="19" t="n">
        <f aca="false">прил_3!F324</f>
        <v>245.1</v>
      </c>
    </row>
    <row r="206" customFormat="false" ht="15" hidden="false" customHeight="false" outlineLevel="0" collapsed="false">
      <c r="A206" s="22" t="s">
        <v>43</v>
      </c>
      <c r="B206" s="21" t="s">
        <v>278</v>
      </c>
      <c r="C206" s="18" t="s">
        <v>44</v>
      </c>
      <c r="D206" s="19" t="n">
        <f aca="false">D207</f>
        <v>669.9</v>
      </c>
    </row>
    <row r="207" customFormat="false" ht="30" hidden="false" customHeight="false" outlineLevel="0" collapsed="false">
      <c r="A207" s="22" t="s">
        <v>45</v>
      </c>
      <c r="B207" s="21" t="s">
        <v>278</v>
      </c>
      <c r="C207" s="18" t="s">
        <v>46</v>
      </c>
      <c r="D207" s="19" t="n">
        <f aca="false">прил_3!F326</f>
        <v>669.9</v>
      </c>
    </row>
    <row r="208" customFormat="false" ht="15.6" hidden="false" customHeight="false" outlineLevel="0" collapsed="false">
      <c r="A208" s="63" t="s">
        <v>453</v>
      </c>
      <c r="B208" s="64" t="s">
        <v>454</v>
      </c>
      <c r="C208" s="68"/>
      <c r="D208" s="70" t="n">
        <f aca="false">D209+D216+D221</f>
        <v>1663</v>
      </c>
    </row>
    <row r="209" customFormat="false" ht="15" hidden="false" customHeight="false" outlineLevel="0" collapsed="false">
      <c r="A209" s="20" t="s">
        <v>455</v>
      </c>
      <c r="B209" s="21" t="s">
        <v>456</v>
      </c>
      <c r="C209" s="25"/>
      <c r="D209" s="40" t="n">
        <f aca="false">D210</f>
        <v>480</v>
      </c>
    </row>
    <row r="210" customFormat="false" ht="30" hidden="false" customHeight="false" outlineLevel="0" collapsed="false">
      <c r="A210" s="24" t="s">
        <v>457</v>
      </c>
      <c r="B210" s="21" t="s">
        <v>458</v>
      </c>
      <c r="C210" s="25"/>
      <c r="D210" s="19" t="n">
        <f aca="false">D211</f>
        <v>480</v>
      </c>
    </row>
    <row r="211" customFormat="false" ht="15" hidden="false" customHeight="false" outlineLevel="0" collapsed="false">
      <c r="A211" s="28" t="s">
        <v>459</v>
      </c>
      <c r="B211" s="21" t="s">
        <v>460</v>
      </c>
      <c r="C211" s="25"/>
      <c r="D211" s="19" t="n">
        <f aca="false">D212+D214</f>
        <v>480</v>
      </c>
    </row>
    <row r="212" customFormat="false" ht="15" hidden="false" customHeight="false" outlineLevel="0" collapsed="false">
      <c r="A212" s="22" t="s">
        <v>43</v>
      </c>
      <c r="B212" s="21" t="s">
        <v>460</v>
      </c>
      <c r="C212" s="18" t="s">
        <v>44</v>
      </c>
      <c r="D212" s="19" t="n">
        <f aca="false">D213</f>
        <v>433</v>
      </c>
    </row>
    <row r="213" customFormat="false" ht="30" hidden="false" customHeight="false" outlineLevel="0" collapsed="false">
      <c r="A213" s="22" t="s">
        <v>45</v>
      </c>
      <c r="B213" s="21" t="s">
        <v>460</v>
      </c>
      <c r="C213" s="18" t="s">
        <v>46</v>
      </c>
      <c r="D213" s="19" t="n">
        <f aca="false">прил_3!F587</f>
        <v>433</v>
      </c>
    </row>
    <row r="214" customFormat="false" ht="30" hidden="false" customHeight="false" outlineLevel="0" collapsed="false">
      <c r="A214" s="22" t="s">
        <v>139</v>
      </c>
      <c r="B214" s="21" t="s">
        <v>460</v>
      </c>
      <c r="C214" s="18" t="s">
        <v>140</v>
      </c>
      <c r="D214" s="19" t="n">
        <f aca="false">D215</f>
        <v>47</v>
      </c>
    </row>
    <row r="215" customFormat="false" ht="15" hidden="false" customHeight="false" outlineLevel="0" collapsed="false">
      <c r="A215" s="22" t="s">
        <v>141</v>
      </c>
      <c r="B215" s="21" t="s">
        <v>460</v>
      </c>
      <c r="C215" s="18" t="s">
        <v>142</v>
      </c>
      <c r="D215" s="19" t="n">
        <f aca="false">прил_3!F589</f>
        <v>47</v>
      </c>
    </row>
    <row r="216" customFormat="false" ht="15" hidden="false" customHeight="false" outlineLevel="0" collapsed="false">
      <c r="A216" s="20" t="s">
        <v>461</v>
      </c>
      <c r="B216" s="21" t="s">
        <v>462</v>
      </c>
      <c r="C216" s="25"/>
      <c r="D216" s="40" t="n">
        <f aca="false">D217</f>
        <v>633</v>
      </c>
    </row>
    <row r="217" customFormat="false" ht="30" hidden="false" customHeight="false" outlineLevel="0" collapsed="false">
      <c r="A217" s="24" t="s">
        <v>463</v>
      </c>
      <c r="B217" s="21" t="s">
        <v>464</v>
      </c>
      <c r="C217" s="25"/>
      <c r="D217" s="40" t="n">
        <f aca="false">D218</f>
        <v>633</v>
      </c>
    </row>
    <row r="218" customFormat="false" ht="30" hidden="false" customHeight="false" outlineLevel="0" collapsed="false">
      <c r="A218" s="24" t="s">
        <v>465</v>
      </c>
      <c r="B218" s="21" t="s">
        <v>466</v>
      </c>
      <c r="C218" s="25"/>
      <c r="D218" s="19" t="n">
        <f aca="false">D219</f>
        <v>633</v>
      </c>
    </row>
    <row r="219" customFormat="false" ht="15" hidden="false" customHeight="false" outlineLevel="0" collapsed="false">
      <c r="A219" s="22" t="s">
        <v>43</v>
      </c>
      <c r="B219" s="21" t="s">
        <v>466</v>
      </c>
      <c r="C219" s="18" t="s">
        <v>44</v>
      </c>
      <c r="D219" s="19" t="n">
        <f aca="false">D220</f>
        <v>633</v>
      </c>
    </row>
    <row r="220" customFormat="false" ht="30" hidden="false" customHeight="false" outlineLevel="0" collapsed="false">
      <c r="A220" s="22" t="s">
        <v>45</v>
      </c>
      <c r="B220" s="21" t="s">
        <v>466</v>
      </c>
      <c r="C220" s="18" t="s">
        <v>46</v>
      </c>
      <c r="D220" s="19" t="n">
        <f aca="false">прил_3!F594</f>
        <v>633</v>
      </c>
    </row>
    <row r="221" customFormat="false" ht="30" hidden="false" customHeight="false" outlineLevel="0" collapsed="false">
      <c r="A221" s="20" t="s">
        <v>467</v>
      </c>
      <c r="B221" s="21" t="s">
        <v>468</v>
      </c>
      <c r="C221" s="25"/>
      <c r="D221" s="40" t="n">
        <f aca="false">D222</f>
        <v>550</v>
      </c>
    </row>
    <row r="222" customFormat="false" ht="15" hidden="false" customHeight="false" outlineLevel="0" collapsed="false">
      <c r="A222" s="24" t="s">
        <v>469</v>
      </c>
      <c r="B222" s="21" t="s">
        <v>470</v>
      </c>
      <c r="C222" s="25"/>
      <c r="D222" s="40" t="n">
        <f aca="false">D226+D223</f>
        <v>550</v>
      </c>
    </row>
    <row r="223" customFormat="false" ht="30" hidden="false" customHeight="false" outlineLevel="0" collapsed="false">
      <c r="A223" s="24" t="s">
        <v>471</v>
      </c>
      <c r="B223" s="21" t="s">
        <v>472</v>
      </c>
      <c r="C223" s="25"/>
      <c r="D223" s="40" t="n">
        <f aca="false">D224</f>
        <v>500</v>
      </c>
    </row>
    <row r="224" customFormat="false" ht="30" hidden="false" customHeight="false" outlineLevel="0" collapsed="false">
      <c r="A224" s="22" t="s">
        <v>139</v>
      </c>
      <c r="B224" s="21" t="s">
        <v>472</v>
      </c>
      <c r="C224" s="25" t="n">
        <v>600</v>
      </c>
      <c r="D224" s="40" t="n">
        <f aca="false">D225</f>
        <v>500</v>
      </c>
    </row>
    <row r="225" customFormat="false" ht="15" hidden="false" customHeight="false" outlineLevel="0" collapsed="false">
      <c r="A225" s="22" t="s">
        <v>141</v>
      </c>
      <c r="B225" s="21" t="s">
        <v>472</v>
      </c>
      <c r="C225" s="25" t="n">
        <v>610</v>
      </c>
      <c r="D225" s="40" t="n">
        <f aca="false">прил_3!F599</f>
        <v>500</v>
      </c>
    </row>
    <row r="226" customFormat="false" ht="30" hidden="false" customHeight="false" outlineLevel="0" collapsed="false">
      <c r="A226" s="24" t="s">
        <v>473</v>
      </c>
      <c r="B226" s="21" t="s">
        <v>474</v>
      </c>
      <c r="C226" s="25"/>
      <c r="D226" s="19" t="n">
        <f aca="false">D227</f>
        <v>50</v>
      </c>
    </row>
    <row r="227" customFormat="false" ht="15" hidden="false" customHeight="false" outlineLevel="0" collapsed="false">
      <c r="A227" s="22" t="s">
        <v>43</v>
      </c>
      <c r="B227" s="21" t="s">
        <v>474</v>
      </c>
      <c r="C227" s="18" t="s">
        <v>44</v>
      </c>
      <c r="D227" s="19" t="n">
        <f aca="false">D228</f>
        <v>50</v>
      </c>
    </row>
    <row r="228" customFormat="false" ht="30" hidden="false" customHeight="false" outlineLevel="0" collapsed="false">
      <c r="A228" s="22" t="s">
        <v>45</v>
      </c>
      <c r="B228" s="21" t="s">
        <v>474</v>
      </c>
      <c r="C228" s="18" t="s">
        <v>46</v>
      </c>
      <c r="D228" s="19" t="n">
        <f aca="false">прил_3!F602</f>
        <v>50</v>
      </c>
    </row>
    <row r="229" customFormat="false" ht="31.2" hidden="false" customHeight="false" outlineLevel="0" collapsed="false">
      <c r="A229" s="63" t="s">
        <v>131</v>
      </c>
      <c r="B229" s="64" t="s">
        <v>132</v>
      </c>
      <c r="C229" s="68"/>
      <c r="D229" s="16" t="n">
        <f aca="false">D230+D274+D291+D296+D303+D314</f>
        <v>109086.1</v>
      </c>
    </row>
    <row r="230" customFormat="false" ht="15" hidden="false" customHeight="false" outlineLevel="0" collapsed="false">
      <c r="A230" s="20" t="s">
        <v>133</v>
      </c>
      <c r="B230" s="21" t="s">
        <v>134</v>
      </c>
      <c r="C230" s="25"/>
      <c r="D230" s="19" t="n">
        <f aca="false">D231+D243+D247+D251+D255+D259+D263</f>
        <v>63488.7</v>
      </c>
    </row>
    <row r="231" customFormat="false" ht="45" hidden="false" customHeight="false" outlineLevel="0" collapsed="false">
      <c r="A231" s="24" t="s">
        <v>231</v>
      </c>
      <c r="B231" s="21" t="s">
        <v>136</v>
      </c>
      <c r="C231" s="25"/>
      <c r="D231" s="19" t="n">
        <f aca="false">D232+D235+D238</f>
        <v>41500</v>
      </c>
    </row>
    <row r="232" customFormat="false" ht="45" hidden="false" customHeight="false" outlineLevel="0" collapsed="false">
      <c r="A232" s="20" t="s">
        <v>232</v>
      </c>
      <c r="B232" s="21" t="s">
        <v>233</v>
      </c>
      <c r="C232" s="25"/>
      <c r="D232" s="19" t="n">
        <f aca="false">D233</f>
        <v>3000</v>
      </c>
    </row>
    <row r="233" customFormat="false" ht="15" hidden="false" customHeight="false" outlineLevel="0" collapsed="false">
      <c r="A233" s="22" t="s">
        <v>43</v>
      </c>
      <c r="B233" s="21" t="s">
        <v>233</v>
      </c>
      <c r="C233" s="18" t="s">
        <v>44</v>
      </c>
      <c r="D233" s="19" t="n">
        <f aca="false">D234</f>
        <v>3000</v>
      </c>
    </row>
    <row r="234" customFormat="false" ht="30" hidden="false" customHeight="false" outlineLevel="0" collapsed="false">
      <c r="A234" s="22" t="s">
        <v>45</v>
      </c>
      <c r="B234" s="21" t="s">
        <v>233</v>
      </c>
      <c r="C234" s="18" t="s">
        <v>46</v>
      </c>
      <c r="D234" s="19" t="n">
        <f aca="false">прил_3!F275</f>
        <v>3000</v>
      </c>
    </row>
    <row r="235" customFormat="false" ht="30" hidden="false" customHeight="false" outlineLevel="0" collapsed="false">
      <c r="A235" s="22" t="s">
        <v>234</v>
      </c>
      <c r="B235" s="21" t="s">
        <v>235</v>
      </c>
      <c r="C235" s="18"/>
      <c r="D235" s="19" t="n">
        <f aca="false">D236</f>
        <v>500</v>
      </c>
    </row>
    <row r="236" customFormat="false" ht="15" hidden="false" customHeight="false" outlineLevel="0" collapsed="false">
      <c r="A236" s="22" t="s">
        <v>43</v>
      </c>
      <c r="B236" s="21" t="s">
        <v>235</v>
      </c>
      <c r="C236" s="18" t="s">
        <v>44</v>
      </c>
      <c r="D236" s="19" t="n">
        <f aca="false">D237</f>
        <v>500</v>
      </c>
    </row>
    <row r="237" customFormat="false" ht="30" hidden="false" customHeight="false" outlineLevel="0" collapsed="false">
      <c r="A237" s="22" t="s">
        <v>45</v>
      </c>
      <c r="B237" s="21" t="s">
        <v>235</v>
      </c>
      <c r="C237" s="18" t="s">
        <v>46</v>
      </c>
      <c r="D237" s="19" t="n">
        <f aca="false">прил_3!F278</f>
        <v>500</v>
      </c>
    </row>
    <row r="238" customFormat="false" ht="15" hidden="false" customHeight="false" outlineLevel="0" collapsed="false">
      <c r="A238" s="22" t="s">
        <v>137</v>
      </c>
      <c r="B238" s="21" t="s">
        <v>138</v>
      </c>
      <c r="C238" s="18"/>
      <c r="D238" s="19" t="n">
        <f aca="false">D239+D241</f>
        <v>38000</v>
      </c>
    </row>
    <row r="239" customFormat="false" ht="15" hidden="false" customHeight="false" outlineLevel="0" collapsed="false">
      <c r="A239" s="22" t="s">
        <v>43</v>
      </c>
      <c r="B239" s="21" t="s">
        <v>138</v>
      </c>
      <c r="C239" s="18" t="s">
        <v>44</v>
      </c>
      <c r="D239" s="19" t="n">
        <f aca="false">D240</f>
        <v>1878.8</v>
      </c>
    </row>
    <row r="240" customFormat="false" ht="30" hidden="false" customHeight="false" outlineLevel="0" collapsed="false">
      <c r="A240" s="22" t="s">
        <v>45</v>
      </c>
      <c r="B240" s="21" t="s">
        <v>138</v>
      </c>
      <c r="C240" s="18" t="s">
        <v>46</v>
      </c>
      <c r="D240" s="19" t="n">
        <f aca="false">прил_3!F281</f>
        <v>1878.8</v>
      </c>
    </row>
    <row r="241" customFormat="false" ht="30" hidden="false" customHeight="false" outlineLevel="0" collapsed="false">
      <c r="A241" s="22" t="s">
        <v>139</v>
      </c>
      <c r="B241" s="21" t="s">
        <v>138</v>
      </c>
      <c r="C241" s="18" t="s">
        <v>140</v>
      </c>
      <c r="D241" s="19" t="n">
        <f aca="false">D242</f>
        <v>36121.2</v>
      </c>
    </row>
    <row r="242" customFormat="false" ht="15" hidden="false" customHeight="false" outlineLevel="0" collapsed="false">
      <c r="A242" s="22" t="s">
        <v>141</v>
      </c>
      <c r="B242" s="21" t="s">
        <v>138</v>
      </c>
      <c r="C242" s="18" t="s">
        <v>142</v>
      </c>
      <c r="D242" s="19" t="n">
        <f aca="false">прил_3!F858+прил_3!F763+прил_3!F636+прил_3!F706+прил_3!F142</f>
        <v>36121.2</v>
      </c>
    </row>
    <row r="243" customFormat="false" ht="30" hidden="false" customHeight="false" outlineLevel="0" collapsed="false">
      <c r="A243" s="24" t="s">
        <v>236</v>
      </c>
      <c r="B243" s="21" t="s">
        <v>237</v>
      </c>
      <c r="C243" s="25"/>
      <c r="D243" s="19" t="n">
        <f aca="false">D244</f>
        <v>110</v>
      </c>
    </row>
    <row r="244" customFormat="false" ht="30" hidden="false" customHeight="false" outlineLevel="0" collapsed="false">
      <c r="A244" s="36" t="s">
        <v>238</v>
      </c>
      <c r="B244" s="21" t="s">
        <v>239</v>
      </c>
      <c r="C244" s="69"/>
      <c r="D244" s="19" t="n">
        <f aca="false">D245</f>
        <v>110</v>
      </c>
    </row>
    <row r="245" customFormat="false" ht="15" hidden="false" customHeight="false" outlineLevel="0" collapsed="false">
      <c r="A245" s="22" t="s">
        <v>43</v>
      </c>
      <c r="B245" s="21" t="s">
        <v>239</v>
      </c>
      <c r="C245" s="18" t="s">
        <v>44</v>
      </c>
      <c r="D245" s="19" t="n">
        <f aca="false">D246</f>
        <v>110</v>
      </c>
    </row>
    <row r="246" customFormat="false" ht="30" hidden="false" customHeight="false" outlineLevel="0" collapsed="false">
      <c r="A246" s="22" t="s">
        <v>45</v>
      </c>
      <c r="B246" s="21" t="s">
        <v>239</v>
      </c>
      <c r="C246" s="18" t="s">
        <v>46</v>
      </c>
      <c r="D246" s="19" t="n">
        <f aca="false">прил_3!F285</f>
        <v>110</v>
      </c>
    </row>
    <row r="247" customFormat="false" ht="45" hidden="false" customHeight="false" outlineLevel="0" collapsed="false">
      <c r="A247" s="34" t="s">
        <v>240</v>
      </c>
      <c r="B247" s="21" t="s">
        <v>241</v>
      </c>
      <c r="C247" s="18"/>
      <c r="D247" s="19" t="n">
        <f aca="false">D248</f>
        <v>150</v>
      </c>
    </row>
    <row r="248" customFormat="false" ht="30" hidden="false" customHeight="false" outlineLevel="0" collapsed="false">
      <c r="A248" s="20" t="s">
        <v>242</v>
      </c>
      <c r="B248" s="21" t="s">
        <v>243</v>
      </c>
      <c r="C248" s="18"/>
      <c r="D248" s="19" t="n">
        <f aca="false">D249</f>
        <v>150</v>
      </c>
    </row>
    <row r="249" customFormat="false" ht="15" hidden="false" customHeight="false" outlineLevel="0" collapsed="false">
      <c r="A249" s="22" t="s">
        <v>43</v>
      </c>
      <c r="B249" s="21" t="s">
        <v>243</v>
      </c>
      <c r="C249" s="18" t="n">
        <v>200</v>
      </c>
      <c r="D249" s="19" t="n">
        <f aca="false">D250</f>
        <v>150</v>
      </c>
    </row>
    <row r="250" customFormat="false" ht="30" hidden="false" customHeight="false" outlineLevel="0" collapsed="false">
      <c r="A250" s="22" t="s">
        <v>45</v>
      </c>
      <c r="B250" s="21" t="s">
        <v>243</v>
      </c>
      <c r="C250" s="18" t="n">
        <v>240</v>
      </c>
      <c r="D250" s="19" t="n">
        <f aca="false">прил_3!F289</f>
        <v>150</v>
      </c>
    </row>
    <row r="251" customFormat="false" ht="30" hidden="false" customHeight="false" outlineLevel="0" collapsed="false">
      <c r="A251" s="24" t="s">
        <v>244</v>
      </c>
      <c r="B251" s="21" t="s">
        <v>245</v>
      </c>
      <c r="C251" s="18"/>
      <c r="D251" s="19" t="n">
        <f aca="false">D252</f>
        <v>7030</v>
      </c>
    </row>
    <row r="252" customFormat="false" ht="15" hidden="false" customHeight="false" outlineLevel="0" collapsed="false">
      <c r="A252" s="20" t="s">
        <v>246</v>
      </c>
      <c r="B252" s="21" t="s">
        <v>247</v>
      </c>
      <c r="C252" s="25"/>
      <c r="D252" s="19" t="n">
        <f aca="false">D253</f>
        <v>7030</v>
      </c>
    </row>
    <row r="253" customFormat="false" ht="15" hidden="false" customHeight="false" outlineLevel="0" collapsed="false">
      <c r="A253" s="22" t="s">
        <v>43</v>
      </c>
      <c r="B253" s="21" t="s">
        <v>247</v>
      </c>
      <c r="C253" s="18" t="s">
        <v>44</v>
      </c>
      <c r="D253" s="19" t="n">
        <f aca="false">D254</f>
        <v>7030</v>
      </c>
    </row>
    <row r="254" customFormat="false" ht="30" hidden="false" customHeight="false" outlineLevel="0" collapsed="false">
      <c r="A254" s="22" t="s">
        <v>45</v>
      </c>
      <c r="B254" s="21" t="s">
        <v>247</v>
      </c>
      <c r="C254" s="18" t="s">
        <v>46</v>
      </c>
      <c r="D254" s="19" t="n">
        <f aca="false">прил_3!F293</f>
        <v>7030</v>
      </c>
    </row>
    <row r="255" customFormat="false" ht="75" hidden="false" customHeight="false" outlineLevel="0" collapsed="false">
      <c r="A255" s="24" t="s">
        <v>248</v>
      </c>
      <c r="B255" s="21" t="s">
        <v>249</v>
      </c>
      <c r="C255" s="25"/>
      <c r="D255" s="19" t="n">
        <f aca="false">D256</f>
        <v>50</v>
      </c>
    </row>
    <row r="256" customFormat="false" ht="60" hidden="false" customHeight="false" outlineLevel="0" collapsed="false">
      <c r="A256" s="33" t="s">
        <v>250</v>
      </c>
      <c r="B256" s="21" t="s">
        <v>251</v>
      </c>
      <c r="C256" s="25"/>
      <c r="D256" s="19" t="n">
        <f aca="false">D257</f>
        <v>50</v>
      </c>
    </row>
    <row r="257" customFormat="false" ht="15" hidden="false" customHeight="false" outlineLevel="0" collapsed="false">
      <c r="A257" s="22" t="s">
        <v>43</v>
      </c>
      <c r="B257" s="21" t="s">
        <v>251</v>
      </c>
      <c r="C257" s="18" t="s">
        <v>44</v>
      </c>
      <c r="D257" s="19" t="n">
        <f aca="false">D258</f>
        <v>50</v>
      </c>
    </row>
    <row r="258" customFormat="false" ht="30" hidden="false" customHeight="false" outlineLevel="0" collapsed="false">
      <c r="A258" s="22" t="s">
        <v>45</v>
      </c>
      <c r="B258" s="21" t="s">
        <v>251</v>
      </c>
      <c r="C258" s="18" t="s">
        <v>46</v>
      </c>
      <c r="D258" s="19" t="n">
        <f aca="false">прил_3!F297</f>
        <v>50</v>
      </c>
    </row>
    <row r="259" customFormat="false" ht="60" hidden="false" customHeight="false" outlineLevel="0" collapsed="false">
      <c r="A259" s="22" t="s">
        <v>344</v>
      </c>
      <c r="B259" s="21" t="s">
        <v>345</v>
      </c>
      <c r="C259" s="18"/>
      <c r="D259" s="19" t="n">
        <f aca="false">D260</f>
        <v>676</v>
      </c>
    </row>
    <row r="260" customFormat="false" ht="45" hidden="false" customHeight="false" outlineLevel="0" collapsed="false">
      <c r="A260" s="22" t="s">
        <v>346</v>
      </c>
      <c r="B260" s="21" t="s">
        <v>347</v>
      </c>
      <c r="C260" s="18"/>
      <c r="D260" s="19" t="n">
        <f aca="false">D261</f>
        <v>676</v>
      </c>
    </row>
    <row r="261" customFormat="false" ht="15" hidden="false" customHeight="false" outlineLevel="0" collapsed="false">
      <c r="A261" s="22" t="s">
        <v>43</v>
      </c>
      <c r="B261" s="21" t="s">
        <v>347</v>
      </c>
      <c r="C261" s="18" t="s">
        <v>44</v>
      </c>
      <c r="D261" s="19" t="n">
        <f aca="false">D262</f>
        <v>676</v>
      </c>
    </row>
    <row r="262" customFormat="false" ht="30" hidden="false" customHeight="false" outlineLevel="0" collapsed="false">
      <c r="A262" s="22" t="s">
        <v>45</v>
      </c>
      <c r="B262" s="21" t="s">
        <v>347</v>
      </c>
      <c r="C262" s="18" t="s">
        <v>46</v>
      </c>
      <c r="D262" s="19" t="n">
        <f aca="false">прил_3!F402</f>
        <v>676</v>
      </c>
    </row>
    <row r="263" customFormat="false" ht="15" hidden="false" customHeight="false" outlineLevel="0" collapsed="false">
      <c r="A263" s="24" t="s">
        <v>413</v>
      </c>
      <c r="B263" s="21" t="s">
        <v>414</v>
      </c>
      <c r="C263" s="25"/>
      <c r="D263" s="19" t="n">
        <f aca="false">D267+D264</f>
        <v>13972.7</v>
      </c>
    </row>
    <row r="264" customFormat="false" ht="15" hidden="false" customHeight="false" outlineLevel="0" collapsed="false">
      <c r="A264" s="43" t="s">
        <v>415</v>
      </c>
      <c r="B264" s="21" t="s">
        <v>416</v>
      </c>
      <c r="C264" s="18"/>
      <c r="D264" s="19" t="n">
        <f aca="false">D265</f>
        <v>4938</v>
      </c>
    </row>
    <row r="265" customFormat="false" ht="15" hidden="false" customHeight="false" outlineLevel="0" collapsed="false">
      <c r="A265" s="22" t="s">
        <v>43</v>
      </c>
      <c r="B265" s="21" t="s">
        <v>416</v>
      </c>
      <c r="C265" s="18" t="s">
        <v>44</v>
      </c>
      <c r="D265" s="19" t="n">
        <f aca="false">D266</f>
        <v>4938</v>
      </c>
    </row>
    <row r="266" customFormat="false" ht="30" hidden="false" customHeight="false" outlineLevel="0" collapsed="false">
      <c r="A266" s="22" t="s">
        <v>45</v>
      </c>
      <c r="B266" s="21" t="s">
        <v>416</v>
      </c>
      <c r="C266" s="18" t="s">
        <v>46</v>
      </c>
      <c r="D266" s="19" t="n">
        <f aca="false">прил_3!F495</f>
        <v>4938</v>
      </c>
    </row>
    <row r="267" customFormat="false" ht="30" hidden="false" customHeight="false" outlineLevel="0" collapsed="false">
      <c r="A267" s="24" t="s">
        <v>442</v>
      </c>
      <c r="B267" s="44" t="s">
        <v>443</v>
      </c>
      <c r="C267" s="25"/>
      <c r="D267" s="19" t="n">
        <f aca="false">D268+D270+D272</f>
        <v>9034.7</v>
      </c>
    </row>
    <row r="268" customFormat="false" ht="45" hidden="false" customHeight="false" outlineLevel="0" collapsed="false">
      <c r="A268" s="26" t="s">
        <v>29</v>
      </c>
      <c r="B268" s="44" t="s">
        <v>443</v>
      </c>
      <c r="C268" s="18" t="s">
        <v>30</v>
      </c>
      <c r="D268" s="19" t="n">
        <f aca="false">D269</f>
        <v>8664.7</v>
      </c>
    </row>
    <row r="269" customFormat="false" ht="15" hidden="false" customHeight="false" outlineLevel="0" collapsed="false">
      <c r="A269" s="26" t="s">
        <v>123</v>
      </c>
      <c r="B269" s="44" t="s">
        <v>443</v>
      </c>
      <c r="C269" s="18" t="s">
        <v>124</v>
      </c>
      <c r="D269" s="19" t="n">
        <f aca="false">прил_3!F555</f>
        <v>8664.7</v>
      </c>
    </row>
    <row r="270" customFormat="false" ht="15" hidden="false" customHeight="false" outlineLevel="0" collapsed="false">
      <c r="A270" s="22" t="s">
        <v>43</v>
      </c>
      <c r="B270" s="44" t="s">
        <v>443</v>
      </c>
      <c r="C270" s="18" t="s">
        <v>44</v>
      </c>
      <c r="D270" s="19" t="n">
        <f aca="false">D271</f>
        <v>369.6</v>
      </c>
    </row>
    <row r="271" customFormat="false" ht="30" hidden="false" customHeight="false" outlineLevel="0" collapsed="false">
      <c r="A271" s="22" t="s">
        <v>45</v>
      </c>
      <c r="B271" s="44" t="s">
        <v>443</v>
      </c>
      <c r="C271" s="18" t="s">
        <v>46</v>
      </c>
      <c r="D271" s="19" t="n">
        <f aca="false">прил_3!F557</f>
        <v>369.6</v>
      </c>
    </row>
    <row r="272" customFormat="false" ht="15" hidden="false" customHeight="false" outlineLevel="0" collapsed="false">
      <c r="A272" s="22" t="s">
        <v>67</v>
      </c>
      <c r="B272" s="44" t="s">
        <v>443</v>
      </c>
      <c r="C272" s="18" t="s">
        <v>68</v>
      </c>
      <c r="D272" s="19" t="n">
        <f aca="false">D273</f>
        <v>0.4</v>
      </c>
    </row>
    <row r="273" customFormat="false" ht="15" hidden="false" customHeight="false" outlineLevel="0" collapsed="false">
      <c r="A273" s="26" t="s">
        <v>69</v>
      </c>
      <c r="B273" s="44" t="s">
        <v>443</v>
      </c>
      <c r="C273" s="18" t="s">
        <v>70</v>
      </c>
      <c r="D273" s="19" t="n">
        <f aca="false">прил_3!F559</f>
        <v>0.4</v>
      </c>
    </row>
    <row r="274" customFormat="false" ht="30" hidden="false" customHeight="false" outlineLevel="0" collapsed="false">
      <c r="A274" s="20" t="s">
        <v>205</v>
      </c>
      <c r="B274" s="21" t="s">
        <v>206</v>
      </c>
      <c r="C274" s="25"/>
      <c r="D274" s="19" t="n">
        <f aca="false">D275+D287</f>
        <v>3851.5</v>
      </c>
    </row>
    <row r="275" customFormat="false" ht="30" hidden="false" customHeight="false" outlineLevel="0" collapsed="false">
      <c r="A275" s="24" t="s">
        <v>207</v>
      </c>
      <c r="B275" s="21" t="s">
        <v>208</v>
      </c>
      <c r="C275" s="25"/>
      <c r="D275" s="19" t="n">
        <f aca="false">D279+D276+D284</f>
        <v>3489.9</v>
      </c>
    </row>
    <row r="276" customFormat="false" ht="30" hidden="false" customHeight="false" outlineLevel="0" collapsed="false">
      <c r="A276" s="24" t="s">
        <v>209</v>
      </c>
      <c r="B276" s="21" t="s">
        <v>210</v>
      </c>
      <c r="C276" s="25"/>
      <c r="D276" s="19" t="n">
        <f aca="false">D277</f>
        <v>885</v>
      </c>
    </row>
    <row r="277" customFormat="false" ht="15" hidden="false" customHeight="false" outlineLevel="0" collapsed="false">
      <c r="A277" s="22" t="s">
        <v>43</v>
      </c>
      <c r="B277" s="21" t="s">
        <v>210</v>
      </c>
      <c r="C277" s="18" t="s">
        <v>44</v>
      </c>
      <c r="D277" s="19" t="n">
        <f aca="false">D278</f>
        <v>885</v>
      </c>
    </row>
    <row r="278" customFormat="false" ht="30" hidden="false" customHeight="false" outlineLevel="0" collapsed="false">
      <c r="A278" s="22" t="s">
        <v>45</v>
      </c>
      <c r="B278" s="21" t="s">
        <v>210</v>
      </c>
      <c r="C278" s="18" t="s">
        <v>46</v>
      </c>
      <c r="D278" s="19" t="n">
        <f aca="false">прил_3!F240</f>
        <v>885</v>
      </c>
    </row>
    <row r="279" customFormat="false" ht="15" hidden="false" customHeight="false" outlineLevel="0" collapsed="false">
      <c r="A279" s="33" t="s">
        <v>211</v>
      </c>
      <c r="B279" s="21" t="s">
        <v>212</v>
      </c>
      <c r="C279" s="25"/>
      <c r="D279" s="19" t="n">
        <f aca="false">D280+D282</f>
        <v>2554.9</v>
      </c>
    </row>
    <row r="280" customFormat="false" ht="15" hidden="false" customHeight="false" outlineLevel="0" collapsed="false">
      <c r="A280" s="22" t="s">
        <v>43</v>
      </c>
      <c r="B280" s="21" t="s">
        <v>212</v>
      </c>
      <c r="C280" s="18" t="s">
        <v>44</v>
      </c>
      <c r="D280" s="19" t="n">
        <f aca="false">D281</f>
        <v>2439.9</v>
      </c>
    </row>
    <row r="281" customFormat="false" ht="30" hidden="false" customHeight="false" outlineLevel="0" collapsed="false">
      <c r="A281" s="22" t="s">
        <v>45</v>
      </c>
      <c r="B281" s="21" t="s">
        <v>212</v>
      </c>
      <c r="C281" s="18" t="s">
        <v>46</v>
      </c>
      <c r="D281" s="19" t="n">
        <f aca="false">прил_3!F243</f>
        <v>2439.9</v>
      </c>
    </row>
    <row r="282" customFormat="false" ht="15" hidden="false" customHeight="false" outlineLevel="0" collapsed="false">
      <c r="A282" s="22" t="s">
        <v>67</v>
      </c>
      <c r="B282" s="21" t="s">
        <v>212</v>
      </c>
      <c r="C282" s="18" t="s">
        <v>68</v>
      </c>
      <c r="D282" s="19" t="n">
        <f aca="false">D283</f>
        <v>115</v>
      </c>
    </row>
    <row r="283" customFormat="false" ht="15" hidden="false" customHeight="false" outlineLevel="0" collapsed="false">
      <c r="A283" s="26" t="s">
        <v>69</v>
      </c>
      <c r="B283" s="21" t="s">
        <v>212</v>
      </c>
      <c r="C283" s="18" t="s">
        <v>70</v>
      </c>
      <c r="D283" s="19" t="n">
        <f aca="false">прил_3!F245</f>
        <v>115</v>
      </c>
    </row>
    <row r="284" customFormat="false" ht="15" hidden="false" customHeight="false" outlineLevel="0" collapsed="false">
      <c r="A284" s="24" t="s">
        <v>529</v>
      </c>
      <c r="B284" s="21" t="s">
        <v>530</v>
      </c>
      <c r="C284" s="25"/>
      <c r="D284" s="19" t="n">
        <f aca="false">D285</f>
        <v>50</v>
      </c>
    </row>
    <row r="285" customFormat="false" ht="30" hidden="false" customHeight="false" outlineLevel="0" collapsed="false">
      <c r="A285" s="22" t="s">
        <v>139</v>
      </c>
      <c r="B285" s="21" t="s">
        <v>530</v>
      </c>
      <c r="C285" s="18" t="n">
        <v>600</v>
      </c>
      <c r="D285" s="19" t="n">
        <f aca="false">D286</f>
        <v>50</v>
      </c>
    </row>
    <row r="286" customFormat="false" ht="15" hidden="false" customHeight="false" outlineLevel="0" collapsed="false">
      <c r="A286" s="22" t="s">
        <v>141</v>
      </c>
      <c r="B286" s="21" t="s">
        <v>530</v>
      </c>
      <c r="C286" s="18" t="n">
        <v>610</v>
      </c>
      <c r="D286" s="19" t="n">
        <f aca="false">прил_3!F711</f>
        <v>50</v>
      </c>
    </row>
    <row r="287" customFormat="false" ht="30" hidden="false" customHeight="false" outlineLevel="0" collapsed="false">
      <c r="A287" s="33" t="s">
        <v>252</v>
      </c>
      <c r="B287" s="37" t="s">
        <v>253</v>
      </c>
      <c r="C287" s="25"/>
      <c r="D287" s="19" t="n">
        <f aca="false">D288</f>
        <v>361.6</v>
      </c>
    </row>
    <row r="288" customFormat="false" ht="30" hidden="false" customHeight="false" outlineLevel="0" collapsed="false">
      <c r="A288" s="24" t="s">
        <v>254</v>
      </c>
      <c r="B288" s="21" t="s">
        <v>255</v>
      </c>
      <c r="C288" s="25"/>
      <c r="D288" s="19" t="n">
        <f aca="false">D289</f>
        <v>361.6</v>
      </c>
    </row>
    <row r="289" customFormat="false" ht="15" hidden="false" customHeight="false" outlineLevel="0" collapsed="false">
      <c r="A289" s="22" t="s">
        <v>43</v>
      </c>
      <c r="B289" s="21" t="s">
        <v>255</v>
      </c>
      <c r="C289" s="18" t="s">
        <v>44</v>
      </c>
      <c r="D289" s="19" t="n">
        <f aca="false">D290</f>
        <v>361.6</v>
      </c>
    </row>
    <row r="290" customFormat="false" ht="30" hidden="false" customHeight="false" outlineLevel="0" collapsed="false">
      <c r="A290" s="22" t="s">
        <v>45</v>
      </c>
      <c r="B290" s="21" t="s">
        <v>255</v>
      </c>
      <c r="C290" s="18" t="s">
        <v>46</v>
      </c>
      <c r="D290" s="19" t="n">
        <f aca="false">прил_3!F302</f>
        <v>361.6</v>
      </c>
    </row>
    <row r="291" customFormat="false" ht="30" hidden="false" customHeight="false" outlineLevel="0" collapsed="false">
      <c r="A291" s="20" t="s">
        <v>213</v>
      </c>
      <c r="B291" s="21" t="s">
        <v>214</v>
      </c>
      <c r="C291" s="25"/>
      <c r="D291" s="19" t="n">
        <f aca="false">D292</f>
        <v>750</v>
      </c>
    </row>
    <row r="292" customFormat="false" ht="60" hidden="false" customHeight="false" outlineLevel="0" collapsed="false">
      <c r="A292" s="34" t="s">
        <v>215</v>
      </c>
      <c r="B292" s="21" t="s">
        <v>216</v>
      </c>
      <c r="C292" s="25"/>
      <c r="D292" s="19" t="n">
        <f aca="false">D293</f>
        <v>750</v>
      </c>
    </row>
    <row r="293" customFormat="false" ht="30" hidden="false" customHeight="false" outlineLevel="0" collapsed="false">
      <c r="A293" s="24" t="s">
        <v>217</v>
      </c>
      <c r="B293" s="21" t="s">
        <v>218</v>
      </c>
      <c r="C293" s="25"/>
      <c r="D293" s="19" t="n">
        <f aca="false">D294</f>
        <v>750</v>
      </c>
    </row>
    <row r="294" customFormat="false" ht="15" hidden="false" customHeight="false" outlineLevel="0" collapsed="false">
      <c r="A294" s="22" t="s">
        <v>43</v>
      </c>
      <c r="B294" s="21" t="s">
        <v>218</v>
      </c>
      <c r="C294" s="18" t="s">
        <v>44</v>
      </c>
      <c r="D294" s="19" t="n">
        <f aca="false">D295</f>
        <v>750</v>
      </c>
    </row>
    <row r="295" customFormat="false" ht="30" hidden="false" customHeight="false" outlineLevel="0" collapsed="false">
      <c r="A295" s="22" t="s">
        <v>45</v>
      </c>
      <c r="B295" s="21" t="s">
        <v>218</v>
      </c>
      <c r="C295" s="18" t="s">
        <v>46</v>
      </c>
      <c r="D295" s="19" t="n">
        <f aca="false">прил_3!F250</f>
        <v>750</v>
      </c>
    </row>
    <row r="296" customFormat="false" ht="15" hidden="false" customHeight="false" outlineLevel="0" collapsed="false">
      <c r="A296" s="20" t="s">
        <v>256</v>
      </c>
      <c r="B296" s="21" t="s">
        <v>257</v>
      </c>
      <c r="C296" s="25"/>
      <c r="D296" s="19" t="n">
        <f aca="false">D297</f>
        <v>1649</v>
      </c>
    </row>
    <row r="297" customFormat="false" ht="15" hidden="false" customHeight="false" outlineLevel="0" collapsed="false">
      <c r="A297" s="24" t="s">
        <v>258</v>
      </c>
      <c r="B297" s="21" t="s">
        <v>259</v>
      </c>
      <c r="C297" s="25"/>
      <c r="D297" s="19" t="n">
        <f aca="false">D298</f>
        <v>1649</v>
      </c>
    </row>
    <row r="298" customFormat="false" ht="15" hidden="false" customHeight="false" outlineLevel="0" collapsed="false">
      <c r="A298" s="28" t="s">
        <v>260</v>
      </c>
      <c r="B298" s="21" t="s">
        <v>261</v>
      </c>
      <c r="C298" s="25"/>
      <c r="D298" s="19" t="n">
        <f aca="false">D299+D301</f>
        <v>1649</v>
      </c>
    </row>
    <row r="299" customFormat="false" ht="15" hidden="false" customHeight="false" outlineLevel="0" collapsed="false">
      <c r="A299" s="22" t="s">
        <v>43</v>
      </c>
      <c r="B299" s="21" t="s">
        <v>261</v>
      </c>
      <c r="C299" s="18" t="s">
        <v>44</v>
      </c>
      <c r="D299" s="19" t="n">
        <f aca="false">D300</f>
        <v>180</v>
      </c>
    </row>
    <row r="300" customFormat="false" ht="30" hidden="false" customHeight="false" outlineLevel="0" collapsed="false">
      <c r="A300" s="22" t="s">
        <v>45</v>
      </c>
      <c r="B300" s="21" t="s">
        <v>261</v>
      </c>
      <c r="C300" s="18" t="s">
        <v>46</v>
      </c>
      <c r="D300" s="19" t="n">
        <f aca="false">прил_3!F307</f>
        <v>180</v>
      </c>
    </row>
    <row r="301" customFormat="false" ht="30" hidden="false" customHeight="false" outlineLevel="0" collapsed="false">
      <c r="A301" s="22" t="s">
        <v>139</v>
      </c>
      <c r="B301" s="21" t="s">
        <v>261</v>
      </c>
      <c r="C301" s="18" t="n">
        <v>600</v>
      </c>
      <c r="D301" s="19" t="n">
        <f aca="false">D302</f>
        <v>1469</v>
      </c>
    </row>
    <row r="302" customFormat="false" ht="15" hidden="false" customHeight="false" outlineLevel="0" collapsed="false">
      <c r="A302" s="22" t="s">
        <v>141</v>
      </c>
      <c r="B302" s="21" t="s">
        <v>261</v>
      </c>
      <c r="C302" s="18" t="n">
        <v>610</v>
      </c>
      <c r="D302" s="19" t="n">
        <f aca="false">прил_3!F641+прил_3!F716+прил_3!F768+прил_3!F863+прил_3!F988+прил_3!F784</f>
        <v>1469</v>
      </c>
    </row>
    <row r="303" customFormat="false" ht="15" hidden="false" customHeight="false" outlineLevel="0" collapsed="false">
      <c r="A303" s="20" t="s">
        <v>219</v>
      </c>
      <c r="B303" s="21" t="s">
        <v>220</v>
      </c>
      <c r="C303" s="25"/>
      <c r="D303" s="19" t="n">
        <f aca="false">D304+D310</f>
        <v>365</v>
      </c>
    </row>
    <row r="304" customFormat="false" ht="45" hidden="false" customHeight="false" outlineLevel="0" collapsed="false">
      <c r="A304" s="24" t="s">
        <v>221</v>
      </c>
      <c r="B304" s="21" t="s">
        <v>222</v>
      </c>
      <c r="C304" s="25"/>
      <c r="D304" s="19" t="n">
        <f aca="false">D305</f>
        <v>231</v>
      </c>
    </row>
    <row r="305" customFormat="false" ht="30" hidden="false" customHeight="false" outlineLevel="0" collapsed="false">
      <c r="A305" s="24" t="s">
        <v>223</v>
      </c>
      <c r="B305" s="21" t="s">
        <v>224</v>
      </c>
      <c r="C305" s="25"/>
      <c r="D305" s="19" t="n">
        <f aca="false">D306+D308</f>
        <v>231</v>
      </c>
    </row>
    <row r="306" customFormat="false" ht="15" hidden="false" customHeight="false" outlineLevel="0" collapsed="false">
      <c r="A306" s="22" t="s">
        <v>43</v>
      </c>
      <c r="B306" s="21" t="s">
        <v>224</v>
      </c>
      <c r="C306" s="18" t="s">
        <v>44</v>
      </c>
      <c r="D306" s="19" t="n">
        <f aca="false">D307</f>
        <v>44</v>
      </c>
    </row>
    <row r="307" customFormat="false" ht="30" hidden="false" customHeight="false" outlineLevel="0" collapsed="false">
      <c r="A307" s="22" t="s">
        <v>45</v>
      </c>
      <c r="B307" s="21" t="s">
        <v>224</v>
      </c>
      <c r="C307" s="18" t="s">
        <v>46</v>
      </c>
      <c r="D307" s="19" t="n">
        <f aca="false">прил_3!F255</f>
        <v>44</v>
      </c>
    </row>
    <row r="308" customFormat="false" ht="30" hidden="false" customHeight="false" outlineLevel="0" collapsed="false">
      <c r="A308" s="22" t="s">
        <v>139</v>
      </c>
      <c r="B308" s="21" t="s">
        <v>224</v>
      </c>
      <c r="C308" s="18" t="s">
        <v>140</v>
      </c>
      <c r="D308" s="19" t="n">
        <f aca="false">D309</f>
        <v>187</v>
      </c>
    </row>
    <row r="309" customFormat="false" ht="15" hidden="false" customHeight="false" outlineLevel="0" collapsed="false">
      <c r="A309" s="22" t="s">
        <v>141</v>
      </c>
      <c r="B309" s="21" t="s">
        <v>224</v>
      </c>
      <c r="C309" s="18" t="s">
        <v>142</v>
      </c>
      <c r="D309" s="19" t="n">
        <f aca="false">прил_3!F646+прил_3!F721+прил_3!F773+прил_3!F868+прил_3!F789+прил_3!F993</f>
        <v>187</v>
      </c>
    </row>
    <row r="310" customFormat="false" ht="30" hidden="false" customHeight="false" outlineLevel="0" collapsed="false">
      <c r="A310" s="34" t="s">
        <v>225</v>
      </c>
      <c r="B310" s="21" t="s">
        <v>226</v>
      </c>
      <c r="C310" s="25"/>
      <c r="D310" s="19" t="n">
        <f aca="false">D311</f>
        <v>134</v>
      </c>
    </row>
    <row r="311" customFormat="false" ht="30" hidden="false" customHeight="false" outlineLevel="0" collapsed="false">
      <c r="A311" s="35" t="s">
        <v>227</v>
      </c>
      <c r="B311" s="21" t="s">
        <v>228</v>
      </c>
      <c r="C311" s="25"/>
      <c r="D311" s="19" t="n">
        <f aca="false">D312</f>
        <v>134</v>
      </c>
    </row>
    <row r="312" customFormat="false" ht="15" hidden="false" customHeight="false" outlineLevel="0" collapsed="false">
      <c r="A312" s="22" t="s">
        <v>43</v>
      </c>
      <c r="B312" s="21" t="s">
        <v>228</v>
      </c>
      <c r="C312" s="18" t="s">
        <v>44</v>
      </c>
      <c r="D312" s="19" t="n">
        <f aca="false">D313</f>
        <v>134</v>
      </c>
    </row>
    <row r="313" customFormat="false" ht="30" hidden="false" customHeight="false" outlineLevel="0" collapsed="false">
      <c r="A313" s="22" t="s">
        <v>45</v>
      </c>
      <c r="B313" s="21" t="s">
        <v>228</v>
      </c>
      <c r="C313" s="18" t="s">
        <v>46</v>
      </c>
      <c r="D313" s="19" t="n">
        <f aca="false">прил_3!F259</f>
        <v>134</v>
      </c>
    </row>
    <row r="314" customFormat="false" ht="15" hidden="false" customHeight="false" outlineLevel="0" collapsed="false">
      <c r="A314" s="24" t="s">
        <v>143</v>
      </c>
      <c r="B314" s="21" t="s">
        <v>144</v>
      </c>
      <c r="C314" s="25"/>
      <c r="D314" s="19" t="n">
        <f aca="false">D315</f>
        <v>38981.9</v>
      </c>
    </row>
    <row r="315" customFormat="false" ht="30" hidden="false" customHeight="false" outlineLevel="0" collapsed="false">
      <c r="A315" s="24" t="s">
        <v>25</v>
      </c>
      <c r="B315" s="21" t="s">
        <v>145</v>
      </c>
      <c r="C315" s="25"/>
      <c r="D315" s="19" t="n">
        <f aca="false">D316</f>
        <v>38981.9</v>
      </c>
    </row>
    <row r="316" customFormat="false" ht="15" hidden="false" customHeight="false" outlineLevel="0" collapsed="false">
      <c r="A316" s="31" t="s">
        <v>211</v>
      </c>
      <c r="B316" s="21" t="s">
        <v>147</v>
      </c>
      <c r="C316" s="25"/>
      <c r="D316" s="19" t="n">
        <f aca="false">D317</f>
        <v>38981.9</v>
      </c>
    </row>
    <row r="317" customFormat="false" ht="45" hidden="false" customHeight="false" outlineLevel="0" collapsed="false">
      <c r="A317" s="22" t="s">
        <v>29</v>
      </c>
      <c r="B317" s="21" t="s">
        <v>147</v>
      </c>
      <c r="C317" s="18" t="s">
        <v>30</v>
      </c>
      <c r="D317" s="19" t="n">
        <f aca="false">D318</f>
        <v>38981.9</v>
      </c>
    </row>
    <row r="318" customFormat="false" ht="15" hidden="false" customHeight="false" outlineLevel="0" collapsed="false">
      <c r="A318" s="22" t="s">
        <v>123</v>
      </c>
      <c r="B318" s="21" t="s">
        <v>147</v>
      </c>
      <c r="C318" s="18" t="s">
        <v>124</v>
      </c>
      <c r="D318" s="19" t="n">
        <f aca="false">прил_3!F264+прил_3!F147</f>
        <v>38981.9</v>
      </c>
    </row>
    <row r="319" customFormat="false" ht="15.6" hidden="false" customHeight="false" outlineLevel="0" collapsed="false">
      <c r="A319" s="63" t="s">
        <v>621</v>
      </c>
      <c r="B319" s="64" t="s">
        <v>622</v>
      </c>
      <c r="C319" s="15"/>
      <c r="D319" s="49" t="n">
        <f aca="false">D320+D328+D336+D341</f>
        <v>15957.2</v>
      </c>
    </row>
    <row r="320" customFormat="false" ht="15" hidden="false" customHeight="false" outlineLevel="0" collapsed="false">
      <c r="A320" s="20" t="s">
        <v>638</v>
      </c>
      <c r="B320" s="21" t="s">
        <v>639</v>
      </c>
      <c r="C320" s="18"/>
      <c r="D320" s="30" t="n">
        <f aca="false">D321</f>
        <v>1320.2</v>
      </c>
    </row>
    <row r="321" customFormat="false" ht="45" hidden="false" customHeight="false" outlineLevel="0" collapsed="false">
      <c r="A321" s="54" t="s">
        <v>640</v>
      </c>
      <c r="B321" s="21" t="s">
        <v>641</v>
      </c>
      <c r="C321" s="18"/>
      <c r="D321" s="30" t="n">
        <f aca="false">D325+D322</f>
        <v>1320.2</v>
      </c>
    </row>
    <row r="322" customFormat="false" ht="30" hidden="false" customHeight="false" outlineLevel="0" collapsed="false">
      <c r="A322" s="20" t="s">
        <v>642</v>
      </c>
      <c r="B322" s="21" t="s">
        <v>643</v>
      </c>
      <c r="C322" s="50"/>
      <c r="D322" s="30" t="n">
        <f aca="false">D323</f>
        <v>164.5</v>
      </c>
    </row>
    <row r="323" customFormat="false" ht="15" hidden="false" customHeight="false" outlineLevel="0" collapsed="false">
      <c r="A323" s="26" t="s">
        <v>168</v>
      </c>
      <c r="B323" s="21" t="s">
        <v>643</v>
      </c>
      <c r="C323" s="18" t="s">
        <v>169</v>
      </c>
      <c r="D323" s="30" t="n">
        <f aca="false">D324</f>
        <v>164.5</v>
      </c>
    </row>
    <row r="324" customFormat="false" ht="15" hidden="false" customHeight="false" outlineLevel="0" collapsed="false">
      <c r="A324" s="29" t="s">
        <v>170</v>
      </c>
      <c r="B324" s="21" t="s">
        <v>643</v>
      </c>
      <c r="C324" s="18" t="s">
        <v>171</v>
      </c>
      <c r="D324" s="30" t="n">
        <f aca="false">прил_3!F945</f>
        <v>164.5</v>
      </c>
    </row>
    <row r="325" customFormat="false" ht="15" hidden="false" customHeight="false" outlineLevel="0" collapsed="false">
      <c r="A325" s="20" t="s">
        <v>644</v>
      </c>
      <c r="B325" s="21" t="s">
        <v>645</v>
      </c>
      <c r="C325" s="18"/>
      <c r="D325" s="30" t="n">
        <f aca="false">D326</f>
        <v>1155.7</v>
      </c>
    </row>
    <row r="326" customFormat="false" ht="15" hidden="false" customHeight="false" outlineLevel="0" collapsed="false">
      <c r="A326" s="26" t="s">
        <v>168</v>
      </c>
      <c r="B326" s="21" t="s">
        <v>645</v>
      </c>
      <c r="C326" s="18" t="s">
        <v>169</v>
      </c>
      <c r="D326" s="30" t="n">
        <f aca="false">D327</f>
        <v>1155.7</v>
      </c>
    </row>
    <row r="327" customFormat="false" ht="15" hidden="false" customHeight="false" outlineLevel="0" collapsed="false">
      <c r="A327" s="29" t="s">
        <v>170</v>
      </c>
      <c r="B327" s="21" t="s">
        <v>645</v>
      </c>
      <c r="C327" s="18" t="s">
        <v>171</v>
      </c>
      <c r="D327" s="30" t="n">
        <f aca="false">прил_3!F948</f>
        <v>1155.7</v>
      </c>
    </row>
    <row r="328" customFormat="false" ht="30" hidden="false" customHeight="false" outlineLevel="0" collapsed="false">
      <c r="A328" s="20" t="s">
        <v>646</v>
      </c>
      <c r="B328" s="21" t="s">
        <v>647</v>
      </c>
      <c r="C328" s="25"/>
      <c r="D328" s="30" t="n">
        <f aca="false">D329</f>
        <v>11100</v>
      </c>
    </row>
    <row r="329" customFormat="false" ht="45" hidden="false" customHeight="false" outlineLevel="0" collapsed="false">
      <c r="A329" s="20" t="s">
        <v>648</v>
      </c>
      <c r="B329" s="21" t="s">
        <v>649</v>
      </c>
      <c r="C329" s="25"/>
      <c r="D329" s="30" t="n">
        <f aca="false">D330+D333</f>
        <v>11100</v>
      </c>
    </row>
    <row r="330" customFormat="false" ht="45" hidden="false" customHeight="false" outlineLevel="0" collapsed="false">
      <c r="A330" s="20" t="s">
        <v>650</v>
      </c>
      <c r="B330" s="21" t="s">
        <v>651</v>
      </c>
      <c r="C330" s="25"/>
      <c r="D330" s="30" t="n">
        <f aca="false">D331</f>
        <v>10500</v>
      </c>
    </row>
    <row r="331" customFormat="false" ht="30" hidden="false" customHeight="false" outlineLevel="0" collapsed="false">
      <c r="A331" s="22" t="s">
        <v>396</v>
      </c>
      <c r="B331" s="21" t="s">
        <v>651</v>
      </c>
      <c r="C331" s="18" t="s">
        <v>397</v>
      </c>
      <c r="D331" s="30" t="n">
        <f aca="false">D332</f>
        <v>10500</v>
      </c>
    </row>
    <row r="332" customFormat="false" ht="15" hidden="false" customHeight="false" outlineLevel="0" collapsed="false">
      <c r="A332" s="22" t="s">
        <v>398</v>
      </c>
      <c r="B332" s="21" t="s">
        <v>651</v>
      </c>
      <c r="C332" s="18" t="s">
        <v>399</v>
      </c>
      <c r="D332" s="30" t="n">
        <f aca="false">прил_3!F953</f>
        <v>10500</v>
      </c>
    </row>
    <row r="333" customFormat="false" ht="45" hidden="false" customHeight="false" outlineLevel="0" collapsed="false">
      <c r="A333" s="20" t="s">
        <v>652</v>
      </c>
      <c r="B333" s="21" t="s">
        <v>653</v>
      </c>
      <c r="C333" s="25"/>
      <c r="D333" s="30" t="n">
        <f aca="false">D334</f>
        <v>600</v>
      </c>
    </row>
    <row r="334" customFormat="false" ht="30" hidden="false" customHeight="false" outlineLevel="0" collapsed="false">
      <c r="A334" s="22" t="s">
        <v>396</v>
      </c>
      <c r="B334" s="21" t="s">
        <v>653</v>
      </c>
      <c r="C334" s="50" t="s">
        <v>397</v>
      </c>
      <c r="D334" s="30" t="n">
        <f aca="false">D335</f>
        <v>600</v>
      </c>
    </row>
    <row r="335" customFormat="false" ht="15" hidden="false" customHeight="false" outlineLevel="0" collapsed="false">
      <c r="A335" s="22" t="s">
        <v>398</v>
      </c>
      <c r="B335" s="21" t="s">
        <v>653</v>
      </c>
      <c r="C335" s="50" t="s">
        <v>399</v>
      </c>
      <c r="D335" s="30" t="n">
        <f aca="false">прил_3!F956</f>
        <v>600</v>
      </c>
    </row>
    <row r="336" customFormat="false" ht="15" hidden="false" customHeight="false" outlineLevel="0" collapsed="false">
      <c r="A336" s="20" t="s">
        <v>623</v>
      </c>
      <c r="B336" s="21" t="s">
        <v>624</v>
      </c>
      <c r="C336" s="25"/>
      <c r="D336" s="30" t="n">
        <f aca="false">D337</f>
        <v>737</v>
      </c>
    </row>
    <row r="337" customFormat="false" ht="30" hidden="false" customHeight="false" outlineLevel="0" collapsed="false">
      <c r="A337" s="20" t="s">
        <v>625</v>
      </c>
      <c r="B337" s="21" t="s">
        <v>626</v>
      </c>
      <c r="C337" s="25"/>
      <c r="D337" s="30" t="n">
        <f aca="false">D338</f>
        <v>737</v>
      </c>
    </row>
    <row r="338" customFormat="false" ht="15" hidden="false" customHeight="false" outlineLevel="0" collapsed="false">
      <c r="A338" s="20" t="s">
        <v>627</v>
      </c>
      <c r="B338" s="21" t="s">
        <v>628</v>
      </c>
      <c r="C338" s="25"/>
      <c r="D338" s="40" t="n">
        <f aca="false">D339</f>
        <v>737</v>
      </c>
    </row>
    <row r="339" customFormat="false" ht="15" hidden="false" customHeight="false" outlineLevel="0" collapsed="false">
      <c r="A339" s="26" t="s">
        <v>168</v>
      </c>
      <c r="B339" s="21" t="s">
        <v>628</v>
      </c>
      <c r="C339" s="18" t="s">
        <v>169</v>
      </c>
      <c r="D339" s="40" t="n">
        <f aca="false">D340</f>
        <v>737</v>
      </c>
    </row>
    <row r="340" customFormat="false" ht="15" hidden="false" customHeight="false" outlineLevel="0" collapsed="false">
      <c r="A340" s="29" t="s">
        <v>170</v>
      </c>
      <c r="B340" s="21" t="s">
        <v>628</v>
      </c>
      <c r="C340" s="18" t="s">
        <v>171</v>
      </c>
      <c r="D340" s="40" t="n">
        <f aca="false">прил_3!F922</f>
        <v>737</v>
      </c>
    </row>
    <row r="341" customFormat="false" ht="30" hidden="false" customHeight="false" outlineLevel="0" collapsed="false">
      <c r="A341" s="20" t="s">
        <v>629</v>
      </c>
      <c r="B341" s="21" t="s">
        <v>630</v>
      </c>
      <c r="C341" s="25"/>
      <c r="D341" s="30" t="n">
        <f aca="false">D342</f>
        <v>2800</v>
      </c>
    </row>
    <row r="342" customFormat="false" ht="60" hidden="false" customHeight="false" outlineLevel="0" collapsed="false">
      <c r="A342" s="24" t="s">
        <v>631</v>
      </c>
      <c r="B342" s="21" t="s">
        <v>632</v>
      </c>
      <c r="C342" s="25"/>
      <c r="D342" s="30" t="n">
        <f aca="false">D343+D346</f>
        <v>2800</v>
      </c>
    </row>
    <row r="343" customFormat="false" ht="45" hidden="false" customHeight="false" outlineLevel="0" collapsed="false">
      <c r="A343" s="20" t="s">
        <v>633</v>
      </c>
      <c r="B343" s="21" t="s">
        <v>634</v>
      </c>
      <c r="C343" s="25"/>
      <c r="D343" s="30" t="n">
        <f aca="false">D344</f>
        <v>1102</v>
      </c>
    </row>
    <row r="344" customFormat="false" ht="30" hidden="false" customHeight="false" outlineLevel="0" collapsed="false">
      <c r="A344" s="22" t="s">
        <v>396</v>
      </c>
      <c r="B344" s="21" t="s">
        <v>634</v>
      </c>
      <c r="C344" s="18" t="s">
        <v>397</v>
      </c>
      <c r="D344" s="30" t="n">
        <f aca="false">D345</f>
        <v>1102</v>
      </c>
    </row>
    <row r="345" customFormat="false" ht="15" hidden="false" customHeight="false" outlineLevel="0" collapsed="false">
      <c r="A345" s="22" t="s">
        <v>398</v>
      </c>
      <c r="B345" s="21" t="s">
        <v>634</v>
      </c>
      <c r="C345" s="18" t="s">
        <v>399</v>
      </c>
      <c r="D345" s="30" t="n">
        <f aca="false">прил_3!F927</f>
        <v>1102</v>
      </c>
    </row>
    <row r="346" customFormat="false" ht="45" hidden="false" customHeight="false" outlineLevel="0" collapsed="false">
      <c r="A346" s="20" t="s">
        <v>635</v>
      </c>
      <c r="B346" s="21" t="s">
        <v>636</v>
      </c>
      <c r="C346" s="25"/>
      <c r="D346" s="30" t="n">
        <f aca="false">D347</f>
        <v>1698</v>
      </c>
    </row>
    <row r="347" customFormat="false" ht="30" hidden="false" customHeight="false" outlineLevel="0" collapsed="false">
      <c r="A347" s="22" t="s">
        <v>396</v>
      </c>
      <c r="B347" s="21" t="s">
        <v>636</v>
      </c>
      <c r="C347" s="18" t="s">
        <v>397</v>
      </c>
      <c r="D347" s="30" t="n">
        <f aca="false">D348</f>
        <v>1698</v>
      </c>
    </row>
    <row r="348" customFormat="false" ht="15" hidden="false" customHeight="false" outlineLevel="0" collapsed="false">
      <c r="A348" s="22" t="s">
        <v>398</v>
      </c>
      <c r="B348" s="21" t="s">
        <v>636</v>
      </c>
      <c r="C348" s="18" t="s">
        <v>399</v>
      </c>
      <c r="D348" s="30" t="n">
        <f aca="false">прил_3!F930</f>
        <v>1698</v>
      </c>
    </row>
    <row r="349" customFormat="false" ht="31.2" hidden="false" customHeight="false" outlineLevel="0" collapsed="false">
      <c r="A349" s="63" t="s">
        <v>388</v>
      </c>
      <c r="B349" s="64" t="s">
        <v>389</v>
      </c>
      <c r="C349" s="68"/>
      <c r="D349" s="16" t="n">
        <f aca="false">D350+D355+D365+D360</f>
        <v>177697.4</v>
      </c>
    </row>
    <row r="350" customFormat="false" ht="15" hidden="false" customHeight="false" outlineLevel="0" collapsed="false">
      <c r="A350" s="20" t="s">
        <v>390</v>
      </c>
      <c r="B350" s="21" t="s">
        <v>391</v>
      </c>
      <c r="C350" s="25"/>
      <c r="D350" s="19" t="n">
        <f aca="false">D351</f>
        <v>175289.8</v>
      </c>
    </row>
    <row r="351" customFormat="false" ht="15" hidden="false" customHeight="false" outlineLevel="0" collapsed="false">
      <c r="A351" s="24" t="s">
        <v>392</v>
      </c>
      <c r="B351" s="21" t="s">
        <v>393</v>
      </c>
      <c r="C351" s="25"/>
      <c r="D351" s="19" t="n">
        <f aca="false">D352</f>
        <v>175289.8</v>
      </c>
    </row>
    <row r="352" customFormat="false" ht="15" hidden="false" customHeight="false" outlineLevel="0" collapsed="false">
      <c r="A352" s="24" t="s">
        <v>394</v>
      </c>
      <c r="B352" s="21" t="s">
        <v>395</v>
      </c>
      <c r="C352" s="25"/>
      <c r="D352" s="19" t="n">
        <f aca="false">D353</f>
        <v>175289.8</v>
      </c>
    </row>
    <row r="353" customFormat="false" ht="30" hidden="false" customHeight="false" outlineLevel="0" collapsed="false">
      <c r="A353" s="22" t="s">
        <v>396</v>
      </c>
      <c r="B353" s="21" t="s">
        <v>395</v>
      </c>
      <c r="C353" s="18" t="s">
        <v>397</v>
      </c>
      <c r="D353" s="19" t="n">
        <f aca="false">D354</f>
        <v>175289.8</v>
      </c>
    </row>
    <row r="354" customFormat="false" ht="15" hidden="false" customHeight="false" outlineLevel="0" collapsed="false">
      <c r="A354" s="22" t="s">
        <v>398</v>
      </c>
      <c r="B354" s="21" t="s">
        <v>395</v>
      </c>
      <c r="C354" s="18" t="s">
        <v>399</v>
      </c>
      <c r="D354" s="19" t="n">
        <f aca="false">прил_3!F468</f>
        <v>175289.8</v>
      </c>
    </row>
    <row r="355" customFormat="false" ht="30" hidden="false" customHeight="false" outlineLevel="0" collapsed="false">
      <c r="A355" s="20" t="s">
        <v>400</v>
      </c>
      <c r="B355" s="21" t="s">
        <v>401</v>
      </c>
      <c r="C355" s="25"/>
      <c r="D355" s="19" t="n">
        <f aca="false">D356</f>
        <v>1575.6</v>
      </c>
    </row>
    <row r="356" customFormat="false" ht="45" hidden="false" customHeight="false" outlineLevel="0" collapsed="false">
      <c r="A356" s="24" t="s">
        <v>402</v>
      </c>
      <c r="B356" s="21" t="s">
        <v>403</v>
      </c>
      <c r="C356" s="25"/>
      <c r="D356" s="19" t="n">
        <f aca="false">D357</f>
        <v>1575.6</v>
      </c>
    </row>
    <row r="357" customFormat="false" ht="30" hidden="false" customHeight="false" outlineLevel="0" collapsed="false">
      <c r="A357" s="23" t="s">
        <v>404</v>
      </c>
      <c r="B357" s="21" t="s">
        <v>405</v>
      </c>
      <c r="C357" s="25"/>
      <c r="D357" s="19" t="n">
        <f aca="false">D358</f>
        <v>1575.6</v>
      </c>
    </row>
    <row r="358" customFormat="false" ht="15" hidden="false" customHeight="false" outlineLevel="0" collapsed="false">
      <c r="A358" s="22" t="s">
        <v>43</v>
      </c>
      <c r="B358" s="21" t="s">
        <v>405</v>
      </c>
      <c r="C358" s="18" t="s">
        <v>44</v>
      </c>
      <c r="D358" s="19" t="n">
        <f aca="false">D359</f>
        <v>1575.6</v>
      </c>
    </row>
    <row r="359" customFormat="false" ht="30" hidden="false" customHeight="false" outlineLevel="0" collapsed="false">
      <c r="A359" s="22" t="s">
        <v>45</v>
      </c>
      <c r="B359" s="21" t="s">
        <v>405</v>
      </c>
      <c r="C359" s="18" t="s">
        <v>46</v>
      </c>
      <c r="D359" s="19" t="n">
        <f aca="false">прил_3!F473</f>
        <v>1575.6</v>
      </c>
    </row>
    <row r="360" customFormat="false" ht="15" hidden="false" customHeight="false" outlineLevel="0" collapsed="false">
      <c r="A360" s="22" t="s">
        <v>406</v>
      </c>
      <c r="B360" s="21" t="s">
        <v>407</v>
      </c>
      <c r="C360" s="18"/>
      <c r="D360" s="19" t="n">
        <f aca="false">D361</f>
        <v>200</v>
      </c>
    </row>
    <row r="361" customFormat="false" ht="15" hidden="false" customHeight="false" outlineLevel="0" collapsed="false">
      <c r="A361" s="22" t="s">
        <v>408</v>
      </c>
      <c r="B361" s="21" t="s">
        <v>409</v>
      </c>
      <c r="C361" s="18"/>
      <c r="D361" s="19" t="n">
        <f aca="false">D362</f>
        <v>200</v>
      </c>
    </row>
    <row r="362" customFormat="false" ht="30" hidden="false" customHeight="false" outlineLevel="0" collapsed="false">
      <c r="A362" s="22" t="s">
        <v>410</v>
      </c>
      <c r="B362" s="21" t="s">
        <v>411</v>
      </c>
      <c r="C362" s="18"/>
      <c r="D362" s="19" t="n">
        <f aca="false">D363</f>
        <v>200</v>
      </c>
    </row>
    <row r="363" customFormat="false" ht="15" hidden="false" customHeight="false" outlineLevel="0" collapsed="false">
      <c r="A363" s="22" t="s">
        <v>43</v>
      </c>
      <c r="B363" s="21" t="s">
        <v>411</v>
      </c>
      <c r="C363" s="18" t="s">
        <v>44</v>
      </c>
      <c r="D363" s="19" t="n">
        <f aca="false">D364</f>
        <v>200</v>
      </c>
    </row>
    <row r="364" customFormat="false" ht="30" hidden="false" customHeight="false" outlineLevel="0" collapsed="false">
      <c r="A364" s="22" t="s">
        <v>45</v>
      </c>
      <c r="B364" s="21" t="s">
        <v>411</v>
      </c>
      <c r="C364" s="18" t="s">
        <v>46</v>
      </c>
      <c r="D364" s="19" t="n">
        <f aca="false">прил_3!F478</f>
        <v>200</v>
      </c>
    </row>
    <row r="365" customFormat="false" ht="15" hidden="false" customHeight="false" outlineLevel="0" collapsed="false">
      <c r="A365" s="20" t="s">
        <v>143</v>
      </c>
      <c r="B365" s="21" t="s">
        <v>444</v>
      </c>
      <c r="C365" s="25"/>
      <c r="D365" s="19" t="n">
        <f aca="false">D366</f>
        <v>632</v>
      </c>
    </row>
    <row r="366" customFormat="false" ht="30" hidden="false" customHeight="false" outlineLevel="0" collapsed="false">
      <c r="A366" s="24" t="s">
        <v>445</v>
      </c>
      <c r="B366" s="21" t="s">
        <v>446</v>
      </c>
      <c r="C366" s="25"/>
      <c r="D366" s="19" t="n">
        <f aca="false">D367</f>
        <v>632</v>
      </c>
    </row>
    <row r="367" customFormat="false" ht="30" hidden="false" customHeight="false" outlineLevel="0" collapsed="false">
      <c r="A367" s="24" t="s">
        <v>447</v>
      </c>
      <c r="B367" s="21" t="s">
        <v>448</v>
      </c>
      <c r="C367" s="25"/>
      <c r="D367" s="19" t="n">
        <f aca="false">D368+D370</f>
        <v>632</v>
      </c>
    </row>
    <row r="368" customFormat="false" ht="45" hidden="false" customHeight="false" outlineLevel="0" collapsed="false">
      <c r="A368" s="22" t="s">
        <v>29</v>
      </c>
      <c r="B368" s="21" t="s">
        <v>448</v>
      </c>
      <c r="C368" s="18" t="s">
        <v>30</v>
      </c>
      <c r="D368" s="19" t="n">
        <f aca="false">D369</f>
        <v>582.1</v>
      </c>
    </row>
    <row r="369" customFormat="false" ht="15" hidden="false" customHeight="false" outlineLevel="0" collapsed="false">
      <c r="A369" s="22" t="s">
        <v>31</v>
      </c>
      <c r="B369" s="21" t="s">
        <v>448</v>
      </c>
      <c r="C369" s="18" t="s">
        <v>32</v>
      </c>
      <c r="D369" s="19" t="n">
        <f aca="false">прил_3!F565</f>
        <v>582.1</v>
      </c>
    </row>
    <row r="370" customFormat="false" ht="15" hidden="false" customHeight="false" outlineLevel="0" collapsed="false">
      <c r="A370" s="22" t="s">
        <v>43</v>
      </c>
      <c r="B370" s="21" t="s">
        <v>448</v>
      </c>
      <c r="C370" s="18" t="s">
        <v>44</v>
      </c>
      <c r="D370" s="19" t="n">
        <f aca="false">D371</f>
        <v>49.9</v>
      </c>
    </row>
    <row r="371" customFormat="false" ht="30" hidden="false" customHeight="false" outlineLevel="0" collapsed="false">
      <c r="A371" s="22" t="s">
        <v>45</v>
      </c>
      <c r="B371" s="21" t="s">
        <v>448</v>
      </c>
      <c r="C371" s="18" t="s">
        <v>46</v>
      </c>
      <c r="D371" s="19" t="n">
        <f aca="false">прил_3!F567</f>
        <v>49.9</v>
      </c>
    </row>
    <row r="372" customFormat="false" ht="15.6" hidden="false" customHeight="false" outlineLevel="0" collapsed="false">
      <c r="A372" s="63" t="s">
        <v>57</v>
      </c>
      <c r="B372" s="64" t="s">
        <v>58</v>
      </c>
      <c r="C372" s="68"/>
      <c r="D372" s="16" t="n">
        <f aca="false">D373+D378</f>
        <v>26557</v>
      </c>
    </row>
    <row r="373" customFormat="false" ht="15" hidden="false" customHeight="false" outlineLevel="0" collapsed="false">
      <c r="A373" s="20" t="s">
        <v>59</v>
      </c>
      <c r="B373" s="21" t="s">
        <v>60</v>
      </c>
      <c r="C373" s="25"/>
      <c r="D373" s="19" t="n">
        <f aca="false">D374</f>
        <v>25057</v>
      </c>
    </row>
    <row r="374" customFormat="false" ht="30" hidden="false" customHeight="false" outlineLevel="0" collapsed="false">
      <c r="A374" s="24" t="s">
        <v>61</v>
      </c>
      <c r="B374" s="21" t="s">
        <v>62</v>
      </c>
      <c r="C374" s="25"/>
      <c r="D374" s="19" t="n">
        <f aca="false">D375</f>
        <v>25057</v>
      </c>
    </row>
    <row r="375" customFormat="false" ht="60" hidden="false" customHeight="false" outlineLevel="0" collapsed="false">
      <c r="A375" s="24" t="s">
        <v>63</v>
      </c>
      <c r="B375" s="21" t="s">
        <v>64</v>
      </c>
      <c r="C375" s="25"/>
      <c r="D375" s="19" t="n">
        <f aca="false">D376</f>
        <v>25057</v>
      </c>
    </row>
    <row r="376" customFormat="false" ht="15" hidden="false" customHeight="false" outlineLevel="0" collapsed="false">
      <c r="A376" s="22" t="s">
        <v>43</v>
      </c>
      <c r="B376" s="21" t="s">
        <v>64</v>
      </c>
      <c r="C376" s="18" t="s">
        <v>44</v>
      </c>
      <c r="D376" s="19" t="n">
        <f aca="false">D377</f>
        <v>25057</v>
      </c>
    </row>
    <row r="377" customFormat="false" ht="30" hidden="false" customHeight="false" outlineLevel="0" collapsed="false">
      <c r="A377" s="22" t="s">
        <v>45</v>
      </c>
      <c r="B377" s="21" t="s">
        <v>64</v>
      </c>
      <c r="C377" s="18" t="s">
        <v>46</v>
      </c>
      <c r="D377" s="19" t="n">
        <f aca="false">прил_3!F408+прил_3!F62+прил_3!F999+прил_3!F484</f>
        <v>25057</v>
      </c>
    </row>
    <row r="378" customFormat="false" ht="15" hidden="false" customHeight="false" outlineLevel="0" collapsed="false">
      <c r="A378" s="20" t="s">
        <v>348</v>
      </c>
      <c r="B378" s="21" t="s">
        <v>349</v>
      </c>
      <c r="C378" s="25"/>
      <c r="D378" s="19" t="n">
        <f aca="false">D379</f>
        <v>1500</v>
      </c>
    </row>
    <row r="379" customFormat="false" ht="30" hidden="false" customHeight="false" outlineLevel="0" collapsed="false">
      <c r="A379" s="24" t="s">
        <v>350</v>
      </c>
      <c r="B379" s="21" t="s">
        <v>351</v>
      </c>
      <c r="C379" s="25"/>
      <c r="D379" s="19" t="n">
        <f aca="false">D380</f>
        <v>1500</v>
      </c>
    </row>
    <row r="380" customFormat="false" ht="15" hidden="false" customHeight="false" outlineLevel="0" collapsed="false">
      <c r="A380" s="23" t="s">
        <v>352</v>
      </c>
      <c r="B380" s="21" t="s">
        <v>353</v>
      </c>
      <c r="C380" s="25"/>
      <c r="D380" s="19" t="n">
        <f aca="false">D381</f>
        <v>1500</v>
      </c>
    </row>
    <row r="381" customFormat="false" ht="15" hidden="false" customHeight="false" outlineLevel="0" collapsed="false">
      <c r="A381" s="22" t="s">
        <v>67</v>
      </c>
      <c r="B381" s="21" t="s">
        <v>353</v>
      </c>
      <c r="C381" s="18" t="s">
        <v>68</v>
      </c>
      <c r="D381" s="19" t="n">
        <f aca="false">D382</f>
        <v>1500</v>
      </c>
    </row>
    <row r="382" customFormat="false" ht="30" hidden="false" customHeight="false" outlineLevel="0" collapsed="false">
      <c r="A382" s="22" t="s">
        <v>354</v>
      </c>
      <c r="B382" s="21" t="s">
        <v>353</v>
      </c>
      <c r="C382" s="18" t="s">
        <v>355</v>
      </c>
      <c r="D382" s="19" t="n">
        <f aca="false">прил_3!F413</f>
        <v>1500</v>
      </c>
    </row>
    <row r="383" customFormat="false" ht="15.6" hidden="false" customHeight="false" outlineLevel="0" collapsed="false">
      <c r="A383" s="63" t="s">
        <v>21</v>
      </c>
      <c r="B383" s="64" t="s">
        <v>22</v>
      </c>
      <c r="C383" s="68"/>
      <c r="D383" s="70" t="n">
        <f aca="false">D384+D401+D406</f>
        <v>218170</v>
      </c>
    </row>
    <row r="384" customFormat="false" ht="15" hidden="false" customHeight="false" outlineLevel="0" collapsed="false">
      <c r="A384" s="20" t="s">
        <v>148</v>
      </c>
      <c r="B384" s="21" t="s">
        <v>149</v>
      </c>
      <c r="C384" s="25"/>
      <c r="D384" s="19" t="n">
        <f aca="false">D385+D395</f>
        <v>22015</v>
      </c>
    </row>
    <row r="385" customFormat="false" ht="30" hidden="false" customHeight="false" outlineLevel="0" collapsed="false">
      <c r="A385" s="24" t="s">
        <v>150</v>
      </c>
      <c r="B385" s="21" t="s">
        <v>151</v>
      </c>
      <c r="C385" s="25"/>
      <c r="D385" s="19" t="n">
        <f aca="false">D386+D389+D392</f>
        <v>21250</v>
      </c>
    </row>
    <row r="386" customFormat="false" ht="30" hidden="false" customHeight="false" outlineLevel="0" collapsed="false">
      <c r="A386" s="23" t="s">
        <v>152</v>
      </c>
      <c r="B386" s="21" t="s">
        <v>153</v>
      </c>
      <c r="C386" s="25"/>
      <c r="D386" s="19" t="n">
        <f aca="false">D387</f>
        <v>6850</v>
      </c>
    </row>
    <row r="387" customFormat="false" ht="15" hidden="false" customHeight="false" outlineLevel="0" collapsed="false">
      <c r="A387" s="22" t="s">
        <v>43</v>
      </c>
      <c r="B387" s="21" t="s">
        <v>153</v>
      </c>
      <c r="C387" s="18" t="n">
        <v>200</v>
      </c>
      <c r="D387" s="19" t="n">
        <f aca="false">D388</f>
        <v>6850</v>
      </c>
    </row>
    <row r="388" customFormat="false" ht="30" hidden="false" customHeight="false" outlineLevel="0" collapsed="false">
      <c r="A388" s="22" t="s">
        <v>45</v>
      </c>
      <c r="B388" s="21" t="s">
        <v>153</v>
      </c>
      <c r="C388" s="18" t="n">
        <v>240</v>
      </c>
      <c r="D388" s="19" t="n">
        <f aca="false">прил_3!F153</f>
        <v>6850</v>
      </c>
    </row>
    <row r="389" customFormat="false" ht="15" hidden="false" customHeight="false" outlineLevel="0" collapsed="false">
      <c r="A389" s="20" t="s">
        <v>154</v>
      </c>
      <c r="B389" s="21" t="s">
        <v>155</v>
      </c>
      <c r="C389" s="25"/>
      <c r="D389" s="19" t="n">
        <f aca="false">D390</f>
        <v>12600</v>
      </c>
    </row>
    <row r="390" customFormat="false" ht="15" hidden="false" customHeight="false" outlineLevel="0" collapsed="false">
      <c r="A390" s="22" t="s">
        <v>43</v>
      </c>
      <c r="B390" s="21" t="s">
        <v>155</v>
      </c>
      <c r="C390" s="18" t="n">
        <v>200</v>
      </c>
      <c r="D390" s="19" t="n">
        <f aca="false">D391</f>
        <v>12600</v>
      </c>
    </row>
    <row r="391" customFormat="false" ht="30" hidden="false" customHeight="false" outlineLevel="0" collapsed="false">
      <c r="A391" s="22" t="s">
        <v>45</v>
      </c>
      <c r="B391" s="21" t="s">
        <v>155</v>
      </c>
      <c r="C391" s="18" t="n">
        <v>240</v>
      </c>
      <c r="D391" s="19" t="n">
        <f aca="false">прил_3!F156</f>
        <v>12600</v>
      </c>
    </row>
    <row r="392" customFormat="false" ht="15" hidden="false" customHeight="false" outlineLevel="0" collapsed="false">
      <c r="A392" s="20" t="s">
        <v>356</v>
      </c>
      <c r="B392" s="21" t="s">
        <v>357</v>
      </c>
      <c r="C392" s="25"/>
      <c r="D392" s="19" t="n">
        <f aca="false">D393</f>
        <v>1800</v>
      </c>
    </row>
    <row r="393" customFormat="false" ht="15" hidden="false" customHeight="false" outlineLevel="0" collapsed="false">
      <c r="A393" s="22" t="s">
        <v>43</v>
      </c>
      <c r="B393" s="21" t="s">
        <v>357</v>
      </c>
      <c r="C393" s="18" t="n">
        <v>200</v>
      </c>
      <c r="D393" s="19" t="n">
        <f aca="false">D394</f>
        <v>1800</v>
      </c>
    </row>
    <row r="394" customFormat="false" ht="30" hidden="false" customHeight="false" outlineLevel="0" collapsed="false">
      <c r="A394" s="22" t="s">
        <v>45</v>
      </c>
      <c r="B394" s="21" t="s">
        <v>357</v>
      </c>
      <c r="C394" s="18" t="n">
        <v>240</v>
      </c>
      <c r="D394" s="19" t="n">
        <f aca="false">прил_3!F419</f>
        <v>1800</v>
      </c>
    </row>
    <row r="395" customFormat="false" ht="30" hidden="false" customHeight="false" outlineLevel="0" collapsed="false">
      <c r="A395" s="24" t="s">
        <v>156</v>
      </c>
      <c r="B395" s="21" t="s">
        <v>157</v>
      </c>
      <c r="C395" s="25"/>
      <c r="D395" s="19" t="n">
        <f aca="false">D396</f>
        <v>765</v>
      </c>
    </row>
    <row r="396" customFormat="false" ht="30" hidden="false" customHeight="false" outlineLevel="0" collapsed="false">
      <c r="A396" s="24" t="s">
        <v>158</v>
      </c>
      <c r="B396" s="21" t="s">
        <v>159</v>
      </c>
      <c r="C396" s="25"/>
      <c r="D396" s="19" t="n">
        <f aca="false">D397+D399</f>
        <v>765</v>
      </c>
    </row>
    <row r="397" customFormat="false" ht="45" hidden="false" customHeight="false" outlineLevel="0" collapsed="false">
      <c r="A397" s="26" t="s">
        <v>29</v>
      </c>
      <c r="B397" s="21" t="s">
        <v>159</v>
      </c>
      <c r="C397" s="18" t="s">
        <v>30</v>
      </c>
      <c r="D397" s="19" t="n">
        <f aca="false">D398</f>
        <v>682.2</v>
      </c>
    </row>
    <row r="398" customFormat="false" ht="15" hidden="false" customHeight="false" outlineLevel="0" collapsed="false">
      <c r="A398" s="26" t="s">
        <v>31</v>
      </c>
      <c r="B398" s="21" t="s">
        <v>159</v>
      </c>
      <c r="C398" s="18" t="s">
        <v>32</v>
      </c>
      <c r="D398" s="19" t="n">
        <f aca="false">прил_3!F160</f>
        <v>682.2</v>
      </c>
    </row>
    <row r="399" customFormat="false" ht="15" hidden="false" customHeight="false" outlineLevel="0" collapsed="false">
      <c r="A399" s="22" t="s">
        <v>43</v>
      </c>
      <c r="B399" s="21" t="s">
        <v>159</v>
      </c>
      <c r="C399" s="18" t="n">
        <v>200</v>
      </c>
      <c r="D399" s="19" t="n">
        <f aca="false">D400</f>
        <v>82.8</v>
      </c>
    </row>
    <row r="400" customFormat="false" ht="30" hidden="false" customHeight="false" outlineLevel="0" collapsed="false">
      <c r="A400" s="22" t="s">
        <v>45</v>
      </c>
      <c r="B400" s="21" t="s">
        <v>159</v>
      </c>
      <c r="C400" s="18" t="n">
        <v>240</v>
      </c>
      <c r="D400" s="19" t="n">
        <f aca="false">прил_3!F162</f>
        <v>82.8</v>
      </c>
    </row>
    <row r="401" customFormat="false" ht="15" hidden="false" customHeight="false" outlineLevel="0" collapsed="false">
      <c r="A401" s="20" t="s">
        <v>677</v>
      </c>
      <c r="B401" s="21" t="s">
        <v>678</v>
      </c>
      <c r="C401" s="25"/>
      <c r="D401" s="19" t="n">
        <f aca="false">D402</f>
        <v>22115.4</v>
      </c>
    </row>
    <row r="402" customFormat="false" ht="15" hidden="false" customHeight="false" outlineLevel="0" collapsed="false">
      <c r="A402" s="24" t="s">
        <v>679</v>
      </c>
      <c r="B402" s="21" t="s">
        <v>680</v>
      </c>
      <c r="C402" s="25"/>
      <c r="D402" s="19" t="n">
        <f aca="false">D403</f>
        <v>22115.4</v>
      </c>
    </row>
    <row r="403" customFormat="false" ht="15" hidden="false" customHeight="false" outlineLevel="0" collapsed="false">
      <c r="A403" s="20" t="s">
        <v>681</v>
      </c>
      <c r="B403" s="21" t="s">
        <v>682</v>
      </c>
      <c r="C403" s="25"/>
      <c r="D403" s="19" t="n">
        <f aca="false">D404</f>
        <v>22115.4</v>
      </c>
    </row>
    <row r="404" customFormat="false" ht="15" hidden="false" customHeight="false" outlineLevel="0" collapsed="false">
      <c r="A404" s="17" t="s">
        <v>675</v>
      </c>
      <c r="B404" s="21" t="s">
        <v>682</v>
      </c>
      <c r="C404" s="18" t="s">
        <v>683</v>
      </c>
      <c r="D404" s="19" t="n">
        <f aca="false">D405</f>
        <v>22115.4</v>
      </c>
    </row>
    <row r="405" customFormat="false" ht="15" hidden="false" customHeight="false" outlineLevel="0" collapsed="false">
      <c r="A405" s="17" t="s">
        <v>684</v>
      </c>
      <c r="B405" s="21" t="s">
        <v>682</v>
      </c>
      <c r="C405" s="18" t="s">
        <v>685</v>
      </c>
      <c r="D405" s="19" t="n">
        <f aca="false">прил_3!F1017</f>
        <v>22115.4</v>
      </c>
    </row>
    <row r="406" customFormat="false" ht="15" hidden="false" customHeight="false" outlineLevel="0" collapsed="false">
      <c r="A406" s="20" t="s">
        <v>23</v>
      </c>
      <c r="B406" s="21" t="s">
        <v>24</v>
      </c>
      <c r="C406" s="25"/>
      <c r="D406" s="19" t="n">
        <f aca="false">D407</f>
        <v>174039.6</v>
      </c>
    </row>
    <row r="407" customFormat="false" ht="30" hidden="false" customHeight="false" outlineLevel="0" collapsed="false">
      <c r="A407" s="20" t="s">
        <v>25</v>
      </c>
      <c r="B407" s="21" t="s">
        <v>26</v>
      </c>
      <c r="C407" s="25"/>
      <c r="D407" s="19" t="n">
        <f aca="false">D408+D411+D418+D425+D439+D448+D432+D435</f>
        <v>174039.6</v>
      </c>
    </row>
    <row r="408" customFormat="false" ht="15" hidden="false" customHeight="false" outlineLevel="0" collapsed="false">
      <c r="A408" s="20" t="s">
        <v>27</v>
      </c>
      <c r="B408" s="21" t="s">
        <v>28</v>
      </c>
      <c r="C408" s="25"/>
      <c r="D408" s="19" t="n">
        <f aca="false">D409</f>
        <v>2469.4</v>
      </c>
    </row>
    <row r="409" customFormat="false" ht="45" hidden="false" customHeight="false" outlineLevel="0" collapsed="false">
      <c r="A409" s="22" t="s">
        <v>29</v>
      </c>
      <c r="B409" s="21" t="s">
        <v>28</v>
      </c>
      <c r="C409" s="18" t="s">
        <v>30</v>
      </c>
      <c r="D409" s="19" t="n">
        <f aca="false">D410</f>
        <v>2469.4</v>
      </c>
    </row>
    <row r="410" customFormat="false" ht="15" hidden="false" customHeight="false" outlineLevel="0" collapsed="false">
      <c r="A410" s="22" t="s">
        <v>31</v>
      </c>
      <c r="B410" s="21" t="s">
        <v>28</v>
      </c>
      <c r="C410" s="18" t="s">
        <v>32</v>
      </c>
      <c r="D410" s="19" t="n">
        <f aca="false">прил_3!F34</f>
        <v>2469.4</v>
      </c>
    </row>
    <row r="411" customFormat="false" ht="15" hidden="false" customHeight="false" outlineLevel="0" collapsed="false">
      <c r="A411" s="20" t="s">
        <v>65</v>
      </c>
      <c r="B411" s="21" t="s">
        <v>66</v>
      </c>
      <c r="C411" s="25"/>
      <c r="D411" s="19" t="n">
        <f aca="false">D412+D414+D416</f>
        <v>95921.5</v>
      </c>
    </row>
    <row r="412" customFormat="false" ht="45" hidden="false" customHeight="false" outlineLevel="0" collapsed="false">
      <c r="A412" s="22" t="s">
        <v>29</v>
      </c>
      <c r="B412" s="21" t="s">
        <v>66</v>
      </c>
      <c r="C412" s="18" t="s">
        <v>30</v>
      </c>
      <c r="D412" s="19" t="n">
        <f aca="false">D413</f>
        <v>81400.1</v>
      </c>
    </row>
    <row r="413" customFormat="false" ht="15" hidden="false" customHeight="false" outlineLevel="0" collapsed="false">
      <c r="A413" s="22" t="s">
        <v>31</v>
      </c>
      <c r="B413" s="21" t="s">
        <v>66</v>
      </c>
      <c r="C413" s="18" t="s">
        <v>32</v>
      </c>
      <c r="D413" s="19" t="n">
        <f aca="false">прил_3!F68</f>
        <v>81400.1</v>
      </c>
    </row>
    <row r="414" customFormat="false" ht="15" hidden="false" customHeight="false" outlineLevel="0" collapsed="false">
      <c r="A414" s="22" t="s">
        <v>43</v>
      </c>
      <c r="B414" s="21" t="s">
        <v>66</v>
      </c>
      <c r="C414" s="18" t="s">
        <v>44</v>
      </c>
      <c r="D414" s="19" t="n">
        <f aca="false">D415</f>
        <v>12212.8</v>
      </c>
    </row>
    <row r="415" customFormat="false" ht="30" hidden="false" customHeight="false" outlineLevel="0" collapsed="false">
      <c r="A415" s="22" t="s">
        <v>45</v>
      </c>
      <c r="B415" s="21" t="s">
        <v>66</v>
      </c>
      <c r="C415" s="18" t="s">
        <v>46</v>
      </c>
      <c r="D415" s="19" t="n">
        <f aca="false">прил_3!F70</f>
        <v>12212.8</v>
      </c>
    </row>
    <row r="416" customFormat="false" ht="15" hidden="false" customHeight="false" outlineLevel="0" collapsed="false">
      <c r="A416" s="22" t="s">
        <v>67</v>
      </c>
      <c r="B416" s="21" t="s">
        <v>66</v>
      </c>
      <c r="C416" s="18" t="s">
        <v>68</v>
      </c>
      <c r="D416" s="19" t="n">
        <f aca="false">D417</f>
        <v>2308.6</v>
      </c>
    </row>
    <row r="417" customFormat="false" ht="15" hidden="false" customHeight="false" outlineLevel="0" collapsed="false">
      <c r="A417" s="26" t="s">
        <v>69</v>
      </c>
      <c r="B417" s="21" t="s">
        <v>66</v>
      </c>
      <c r="C417" s="18" t="s">
        <v>70</v>
      </c>
      <c r="D417" s="19" t="n">
        <f aca="false">прил_3!F72</f>
        <v>2308.6</v>
      </c>
    </row>
    <row r="418" customFormat="false" ht="15" hidden="false" customHeight="false" outlineLevel="0" collapsed="false">
      <c r="A418" s="20" t="s">
        <v>160</v>
      </c>
      <c r="B418" s="21" t="s">
        <v>161</v>
      </c>
      <c r="C418" s="25"/>
      <c r="D418" s="19" t="n">
        <f aca="false">D419+D421+D423</f>
        <v>9817.1</v>
      </c>
    </row>
    <row r="419" customFormat="false" ht="45" hidden="false" customHeight="false" outlineLevel="0" collapsed="false">
      <c r="A419" s="22" t="s">
        <v>29</v>
      </c>
      <c r="B419" s="21" t="s">
        <v>161</v>
      </c>
      <c r="C419" s="18" t="s">
        <v>30</v>
      </c>
      <c r="D419" s="19" t="n">
        <f aca="false">D420</f>
        <v>8932.4</v>
      </c>
    </row>
    <row r="420" customFormat="false" ht="15" hidden="false" customHeight="false" outlineLevel="0" collapsed="false">
      <c r="A420" s="22" t="s">
        <v>31</v>
      </c>
      <c r="B420" s="21" t="s">
        <v>161</v>
      </c>
      <c r="C420" s="18" t="s">
        <v>32</v>
      </c>
      <c r="D420" s="19" t="n">
        <f aca="false">прил_3!F167</f>
        <v>8932.4</v>
      </c>
    </row>
    <row r="421" customFormat="false" ht="15" hidden="false" customHeight="false" outlineLevel="0" collapsed="false">
      <c r="A421" s="22" t="s">
        <v>43</v>
      </c>
      <c r="B421" s="21" t="s">
        <v>161</v>
      </c>
      <c r="C421" s="18" t="s">
        <v>44</v>
      </c>
      <c r="D421" s="19" t="n">
        <f aca="false">D422</f>
        <v>771.7</v>
      </c>
    </row>
    <row r="422" customFormat="false" ht="30" hidden="false" customHeight="false" outlineLevel="0" collapsed="false">
      <c r="A422" s="22" t="s">
        <v>45</v>
      </c>
      <c r="B422" s="21" t="s">
        <v>161</v>
      </c>
      <c r="C422" s="18" t="s">
        <v>46</v>
      </c>
      <c r="D422" s="19" t="n">
        <f aca="false">прил_3!F169</f>
        <v>771.7</v>
      </c>
    </row>
    <row r="423" customFormat="false" ht="15" hidden="false" customHeight="false" outlineLevel="0" collapsed="false">
      <c r="A423" s="22" t="s">
        <v>67</v>
      </c>
      <c r="B423" s="21" t="s">
        <v>161</v>
      </c>
      <c r="C423" s="18" t="s">
        <v>68</v>
      </c>
      <c r="D423" s="19" t="n">
        <f aca="false">D424</f>
        <v>113</v>
      </c>
    </row>
    <row r="424" customFormat="false" ht="15" hidden="false" customHeight="false" outlineLevel="0" collapsed="false">
      <c r="A424" s="26" t="s">
        <v>69</v>
      </c>
      <c r="B424" s="21" t="s">
        <v>161</v>
      </c>
      <c r="C424" s="18" t="s">
        <v>70</v>
      </c>
      <c r="D424" s="19" t="n">
        <f aca="false">прил_3!F171</f>
        <v>113</v>
      </c>
    </row>
    <row r="425" customFormat="false" ht="15" hidden="false" customHeight="false" outlineLevel="0" collapsed="false">
      <c r="A425" s="23" t="s">
        <v>89</v>
      </c>
      <c r="B425" s="27" t="s">
        <v>90</v>
      </c>
      <c r="C425" s="25"/>
      <c r="D425" s="19" t="n">
        <f aca="false">D426+D428+D430</f>
        <v>11950</v>
      </c>
    </row>
    <row r="426" customFormat="false" ht="45" hidden="false" customHeight="false" outlineLevel="0" collapsed="false">
      <c r="A426" s="22" t="s">
        <v>29</v>
      </c>
      <c r="B426" s="21" t="s">
        <v>90</v>
      </c>
      <c r="C426" s="18" t="s">
        <v>30</v>
      </c>
      <c r="D426" s="19" t="n">
        <f aca="false">D427</f>
        <v>10992</v>
      </c>
    </row>
    <row r="427" customFormat="false" ht="15" hidden="false" customHeight="false" outlineLevel="0" collapsed="false">
      <c r="A427" s="22" t="s">
        <v>31</v>
      </c>
      <c r="B427" s="21" t="s">
        <v>90</v>
      </c>
      <c r="C427" s="18" t="s">
        <v>32</v>
      </c>
      <c r="D427" s="19" t="n">
        <f aca="false">прил_3!F93</f>
        <v>10992</v>
      </c>
    </row>
    <row r="428" customFormat="false" ht="15" hidden="false" customHeight="false" outlineLevel="0" collapsed="false">
      <c r="A428" s="22" t="s">
        <v>43</v>
      </c>
      <c r="B428" s="21" t="s">
        <v>90</v>
      </c>
      <c r="C428" s="18" t="s">
        <v>44</v>
      </c>
      <c r="D428" s="19" t="n">
        <f aca="false">D429</f>
        <v>943</v>
      </c>
    </row>
    <row r="429" customFormat="false" ht="30" hidden="false" customHeight="false" outlineLevel="0" collapsed="false">
      <c r="A429" s="22" t="s">
        <v>45</v>
      </c>
      <c r="B429" s="21" t="s">
        <v>90</v>
      </c>
      <c r="C429" s="18" t="s">
        <v>46</v>
      </c>
      <c r="D429" s="19" t="n">
        <f aca="false">прил_3!F95</f>
        <v>943</v>
      </c>
    </row>
    <row r="430" customFormat="false" ht="15" hidden="false" customHeight="false" outlineLevel="0" collapsed="false">
      <c r="A430" s="22" t="s">
        <v>67</v>
      </c>
      <c r="B430" s="21" t="s">
        <v>90</v>
      </c>
      <c r="C430" s="18" t="s">
        <v>68</v>
      </c>
      <c r="D430" s="19" t="n">
        <f aca="false">D431</f>
        <v>15</v>
      </c>
    </row>
    <row r="431" customFormat="false" ht="15" hidden="false" customHeight="false" outlineLevel="0" collapsed="false">
      <c r="A431" s="26" t="s">
        <v>69</v>
      </c>
      <c r="B431" s="21" t="s">
        <v>90</v>
      </c>
      <c r="C431" s="18" t="s">
        <v>70</v>
      </c>
      <c r="D431" s="19" t="n">
        <f aca="false">прил_3!F97</f>
        <v>15</v>
      </c>
    </row>
    <row r="432" customFormat="false" ht="15" hidden="false" customHeight="false" outlineLevel="0" collapsed="false">
      <c r="A432" s="23" t="s">
        <v>200</v>
      </c>
      <c r="B432" s="27" t="s">
        <v>201</v>
      </c>
      <c r="C432" s="25"/>
      <c r="D432" s="19" t="n">
        <f aca="false">D433</f>
        <v>200</v>
      </c>
    </row>
    <row r="433" customFormat="false" ht="15" hidden="false" customHeight="false" outlineLevel="0" collapsed="false">
      <c r="A433" s="22" t="s">
        <v>43</v>
      </c>
      <c r="B433" s="27" t="s">
        <v>201</v>
      </c>
      <c r="C433" s="18" t="s">
        <v>44</v>
      </c>
      <c r="D433" s="19" t="n">
        <f aca="false">D434</f>
        <v>200</v>
      </c>
    </row>
    <row r="434" customFormat="false" ht="30" hidden="false" customHeight="false" outlineLevel="0" collapsed="false">
      <c r="A434" s="22" t="s">
        <v>45</v>
      </c>
      <c r="B434" s="27" t="s">
        <v>201</v>
      </c>
      <c r="C434" s="18" t="s">
        <v>46</v>
      </c>
      <c r="D434" s="19" t="n">
        <f aca="false">прил_3!F232</f>
        <v>200</v>
      </c>
    </row>
    <row r="435" customFormat="false" ht="15" hidden="false" customHeight="false" outlineLevel="0" collapsed="false">
      <c r="A435" s="23" t="s">
        <v>162</v>
      </c>
      <c r="B435" s="27" t="s">
        <v>163</v>
      </c>
      <c r="C435" s="25"/>
      <c r="D435" s="40" t="n">
        <f aca="false">D436</f>
        <v>498.6</v>
      </c>
    </row>
    <row r="436" customFormat="false" ht="15" hidden="false" customHeight="false" outlineLevel="0" collapsed="false">
      <c r="A436" s="22" t="s">
        <v>67</v>
      </c>
      <c r="B436" s="27" t="s">
        <v>163</v>
      </c>
      <c r="C436" s="18" t="s">
        <v>68</v>
      </c>
      <c r="D436" s="19" t="n">
        <f aca="false">D437+D438</f>
        <v>498.6</v>
      </c>
    </row>
    <row r="437" customFormat="false" ht="15" hidden="false" customHeight="false" outlineLevel="0" collapsed="false">
      <c r="A437" s="26" t="s">
        <v>69</v>
      </c>
      <c r="B437" s="27" t="s">
        <v>163</v>
      </c>
      <c r="C437" s="18" t="s">
        <v>70</v>
      </c>
      <c r="D437" s="19" t="n">
        <f aca="false">прил_3!F174</f>
        <v>410</v>
      </c>
    </row>
    <row r="438" customFormat="false" ht="30" hidden="false" customHeight="false" outlineLevel="0" collapsed="false">
      <c r="A438" s="22" t="s">
        <v>164</v>
      </c>
      <c r="B438" s="27" t="s">
        <v>163</v>
      </c>
      <c r="C438" s="18" t="s">
        <v>165</v>
      </c>
      <c r="D438" s="19" t="n">
        <f aca="false">прил_3!F175</f>
        <v>88.6</v>
      </c>
    </row>
    <row r="439" customFormat="false" ht="30" hidden="false" customHeight="false" outlineLevel="0" collapsed="false">
      <c r="A439" s="23" t="s">
        <v>166</v>
      </c>
      <c r="B439" s="27" t="s">
        <v>167</v>
      </c>
      <c r="C439" s="25"/>
      <c r="D439" s="19" t="n">
        <f aca="false">D440+D442+D446+D444</f>
        <v>39793</v>
      </c>
    </row>
    <row r="440" customFormat="false" ht="45" hidden="false" customHeight="false" outlineLevel="0" collapsed="false">
      <c r="A440" s="22" t="s">
        <v>29</v>
      </c>
      <c r="B440" s="27" t="s">
        <v>167</v>
      </c>
      <c r="C440" s="18" t="s">
        <v>30</v>
      </c>
      <c r="D440" s="19" t="n">
        <f aca="false">D441</f>
        <v>37873.4</v>
      </c>
    </row>
    <row r="441" customFormat="false" ht="15" hidden="false" customHeight="false" outlineLevel="0" collapsed="false">
      <c r="A441" s="26" t="s">
        <v>123</v>
      </c>
      <c r="B441" s="27" t="s">
        <v>167</v>
      </c>
      <c r="C441" s="18" t="s">
        <v>124</v>
      </c>
      <c r="D441" s="19" t="n">
        <f aca="false">прил_3!F178</f>
        <v>37873.4</v>
      </c>
    </row>
    <row r="442" customFormat="false" ht="15" hidden="false" customHeight="false" outlineLevel="0" collapsed="false">
      <c r="A442" s="22" t="s">
        <v>43</v>
      </c>
      <c r="B442" s="27" t="s">
        <v>167</v>
      </c>
      <c r="C442" s="18" t="s">
        <v>44</v>
      </c>
      <c r="D442" s="19" t="n">
        <f aca="false">D443</f>
        <v>1543.1</v>
      </c>
    </row>
    <row r="443" customFormat="false" ht="30" hidden="false" customHeight="false" outlineLevel="0" collapsed="false">
      <c r="A443" s="22" t="s">
        <v>45</v>
      </c>
      <c r="B443" s="27" t="s">
        <v>167</v>
      </c>
      <c r="C443" s="18" t="s">
        <v>46</v>
      </c>
      <c r="D443" s="19" t="n">
        <f aca="false">прил_3!F180</f>
        <v>1543.1</v>
      </c>
    </row>
    <row r="444" customFormat="false" ht="15" hidden="false" customHeight="false" outlineLevel="0" collapsed="false">
      <c r="A444" s="26" t="s">
        <v>168</v>
      </c>
      <c r="B444" s="27" t="s">
        <v>167</v>
      </c>
      <c r="C444" s="18" t="s">
        <v>169</v>
      </c>
      <c r="D444" s="19" t="n">
        <f aca="false">D445</f>
        <v>34.6</v>
      </c>
    </row>
    <row r="445" customFormat="false" ht="15" hidden="false" customHeight="false" outlineLevel="0" collapsed="false">
      <c r="A445" s="29" t="s">
        <v>170</v>
      </c>
      <c r="B445" s="27" t="s">
        <v>167</v>
      </c>
      <c r="C445" s="18" t="s">
        <v>171</v>
      </c>
      <c r="D445" s="19" t="n">
        <f aca="false">прил_3!F182</f>
        <v>34.6</v>
      </c>
    </row>
    <row r="446" customFormat="false" ht="15" hidden="false" customHeight="false" outlineLevel="0" collapsed="false">
      <c r="A446" s="22" t="s">
        <v>67</v>
      </c>
      <c r="B446" s="27" t="s">
        <v>167</v>
      </c>
      <c r="C446" s="18" t="s">
        <v>68</v>
      </c>
      <c r="D446" s="19" t="n">
        <f aca="false">D447</f>
        <v>341.9</v>
      </c>
    </row>
    <row r="447" customFormat="false" ht="15" hidden="false" customHeight="false" outlineLevel="0" collapsed="false">
      <c r="A447" s="26" t="s">
        <v>69</v>
      </c>
      <c r="B447" s="27" t="s">
        <v>167</v>
      </c>
      <c r="C447" s="18" t="s">
        <v>70</v>
      </c>
      <c r="D447" s="19" t="n">
        <f aca="false">прил_3!F184</f>
        <v>341.9</v>
      </c>
    </row>
    <row r="448" customFormat="false" ht="30" hidden="false" customHeight="false" outlineLevel="0" collapsed="false">
      <c r="A448" s="23" t="s">
        <v>172</v>
      </c>
      <c r="B448" s="27" t="s">
        <v>173</v>
      </c>
      <c r="C448" s="25"/>
      <c r="D448" s="19" t="n">
        <f aca="false">D449+D451+D455+D453</f>
        <v>13390</v>
      </c>
    </row>
    <row r="449" customFormat="false" ht="45" hidden="false" customHeight="false" outlineLevel="0" collapsed="false">
      <c r="A449" s="22" t="s">
        <v>29</v>
      </c>
      <c r="B449" s="27" t="s">
        <v>173</v>
      </c>
      <c r="C449" s="18" t="s">
        <v>30</v>
      </c>
      <c r="D449" s="19" t="n">
        <f aca="false">D450</f>
        <v>12668.3</v>
      </c>
    </row>
    <row r="450" customFormat="false" ht="15" hidden="false" customHeight="false" outlineLevel="0" collapsed="false">
      <c r="A450" s="26" t="s">
        <v>123</v>
      </c>
      <c r="B450" s="27" t="s">
        <v>173</v>
      </c>
      <c r="C450" s="18" t="s">
        <v>124</v>
      </c>
      <c r="D450" s="19" t="n">
        <f aca="false">прил_3!F187</f>
        <v>12668.3</v>
      </c>
    </row>
    <row r="451" customFormat="false" ht="15" hidden="false" customHeight="false" outlineLevel="0" collapsed="false">
      <c r="A451" s="22" t="s">
        <v>43</v>
      </c>
      <c r="B451" s="27" t="s">
        <v>173</v>
      </c>
      <c r="C451" s="18" t="s">
        <v>44</v>
      </c>
      <c r="D451" s="19" t="n">
        <f aca="false">D452</f>
        <v>580</v>
      </c>
    </row>
    <row r="452" customFormat="false" ht="30" hidden="false" customHeight="false" outlineLevel="0" collapsed="false">
      <c r="A452" s="22" t="s">
        <v>45</v>
      </c>
      <c r="B452" s="27" t="s">
        <v>173</v>
      </c>
      <c r="C452" s="18" t="s">
        <v>46</v>
      </c>
      <c r="D452" s="19" t="n">
        <f aca="false">прил_3!F189</f>
        <v>580</v>
      </c>
    </row>
    <row r="453" customFormat="false" ht="15" hidden="false" customHeight="false" outlineLevel="0" collapsed="false">
      <c r="A453" s="26" t="s">
        <v>168</v>
      </c>
      <c r="B453" s="27" t="s">
        <v>173</v>
      </c>
      <c r="C453" s="18" t="s">
        <v>169</v>
      </c>
      <c r="D453" s="19" t="n">
        <f aca="false">D454</f>
        <v>81.7</v>
      </c>
    </row>
    <row r="454" customFormat="false" ht="15" hidden="false" customHeight="false" outlineLevel="0" collapsed="false">
      <c r="A454" s="29" t="s">
        <v>170</v>
      </c>
      <c r="B454" s="27" t="s">
        <v>173</v>
      </c>
      <c r="C454" s="18" t="s">
        <v>171</v>
      </c>
      <c r="D454" s="19" t="n">
        <f aca="false">прил_3!F191</f>
        <v>81.7</v>
      </c>
    </row>
    <row r="455" customFormat="false" ht="15" hidden="false" customHeight="false" outlineLevel="0" collapsed="false">
      <c r="A455" s="22" t="s">
        <v>67</v>
      </c>
      <c r="B455" s="27" t="s">
        <v>173</v>
      </c>
      <c r="C455" s="18" t="s">
        <v>68</v>
      </c>
      <c r="D455" s="19" t="n">
        <f aca="false">D456</f>
        <v>60</v>
      </c>
    </row>
    <row r="456" customFormat="false" ht="15" hidden="false" customHeight="false" outlineLevel="0" collapsed="false">
      <c r="A456" s="26" t="s">
        <v>69</v>
      </c>
      <c r="B456" s="27" t="s">
        <v>173</v>
      </c>
      <c r="C456" s="18" t="s">
        <v>70</v>
      </c>
      <c r="D456" s="19" t="n">
        <f aca="false">прил_3!F193</f>
        <v>60</v>
      </c>
    </row>
    <row r="457" customFormat="false" ht="31.2" hidden="false" customHeight="false" outlineLevel="0" collapsed="false">
      <c r="A457" s="63" t="s">
        <v>71</v>
      </c>
      <c r="B457" s="64" t="s">
        <v>72</v>
      </c>
      <c r="C457" s="68"/>
      <c r="D457" s="70" t="n">
        <f aca="false">D458+D474+D485</f>
        <v>31159</v>
      </c>
    </row>
    <row r="458" customFormat="false" ht="45" hidden="false" customHeight="false" outlineLevel="0" collapsed="false">
      <c r="A458" s="20" t="s">
        <v>73</v>
      </c>
      <c r="B458" s="21" t="s">
        <v>74</v>
      </c>
      <c r="C458" s="19"/>
      <c r="D458" s="19" t="n">
        <f aca="false">D459+D470</f>
        <v>16480</v>
      </c>
    </row>
    <row r="459" customFormat="false" ht="30" hidden="false" customHeight="false" outlineLevel="0" collapsed="false">
      <c r="A459" s="23" t="s">
        <v>75</v>
      </c>
      <c r="B459" s="21" t="s">
        <v>76</v>
      </c>
      <c r="C459" s="19"/>
      <c r="D459" s="19" t="n">
        <f aca="false">D460+D463</f>
        <v>16115</v>
      </c>
    </row>
    <row r="460" customFormat="false" ht="90" hidden="false" customHeight="false" outlineLevel="0" collapsed="false">
      <c r="A460" s="23" t="s">
        <v>77</v>
      </c>
      <c r="B460" s="27" t="s">
        <v>78</v>
      </c>
      <c r="C460" s="19"/>
      <c r="D460" s="19" t="n">
        <f aca="false">D461</f>
        <v>5622</v>
      </c>
    </row>
    <row r="461" customFormat="false" ht="15" hidden="false" customHeight="false" outlineLevel="0" collapsed="false">
      <c r="A461" s="22" t="s">
        <v>43</v>
      </c>
      <c r="B461" s="27" t="s">
        <v>78</v>
      </c>
      <c r="C461" s="18" t="n">
        <v>200</v>
      </c>
      <c r="D461" s="19" t="n">
        <f aca="false">D462</f>
        <v>5622</v>
      </c>
    </row>
    <row r="462" customFormat="false" ht="30" hidden="false" customHeight="false" outlineLevel="0" collapsed="false">
      <c r="A462" s="22" t="s">
        <v>45</v>
      </c>
      <c r="B462" s="27" t="s">
        <v>78</v>
      </c>
      <c r="C462" s="18" t="n">
        <v>240</v>
      </c>
      <c r="D462" s="19" t="n">
        <f aca="false">прил_3!F78</f>
        <v>5622</v>
      </c>
    </row>
    <row r="463" customFormat="false" ht="30" hidden="false" customHeight="false" outlineLevel="0" collapsed="false">
      <c r="A463" s="23" t="s">
        <v>358</v>
      </c>
      <c r="B463" s="27" t="s">
        <v>359</v>
      </c>
      <c r="C463" s="19"/>
      <c r="D463" s="19" t="n">
        <f aca="false">D464+D466+D468</f>
        <v>10493</v>
      </c>
    </row>
    <row r="464" customFormat="false" ht="45" hidden="false" customHeight="false" outlineLevel="0" collapsed="false">
      <c r="A464" s="26" t="s">
        <v>29</v>
      </c>
      <c r="B464" s="27" t="s">
        <v>359</v>
      </c>
      <c r="C464" s="18" t="n">
        <v>100</v>
      </c>
      <c r="D464" s="19" t="n">
        <f aca="false">D465</f>
        <v>10326</v>
      </c>
    </row>
    <row r="465" customFormat="false" ht="15" hidden="false" customHeight="false" outlineLevel="0" collapsed="false">
      <c r="A465" s="26" t="s">
        <v>123</v>
      </c>
      <c r="B465" s="27" t="s">
        <v>359</v>
      </c>
      <c r="C465" s="18" t="n">
        <v>110</v>
      </c>
      <c r="D465" s="19" t="n">
        <f aca="false">прил_3!F425</f>
        <v>10326</v>
      </c>
    </row>
    <row r="466" customFormat="false" ht="15" hidden="false" customHeight="false" outlineLevel="0" collapsed="false">
      <c r="A466" s="22" t="s">
        <v>43</v>
      </c>
      <c r="B466" s="27" t="s">
        <v>359</v>
      </c>
      <c r="C466" s="18" t="n">
        <v>200</v>
      </c>
      <c r="D466" s="19" t="n">
        <f aca="false">D467</f>
        <v>143</v>
      </c>
    </row>
    <row r="467" customFormat="false" ht="30" hidden="false" customHeight="false" outlineLevel="0" collapsed="false">
      <c r="A467" s="22" t="s">
        <v>45</v>
      </c>
      <c r="B467" s="27" t="s">
        <v>359</v>
      </c>
      <c r="C467" s="18" t="n">
        <v>240</v>
      </c>
      <c r="D467" s="19" t="n">
        <f aca="false">прил_3!F427</f>
        <v>143</v>
      </c>
    </row>
    <row r="468" customFormat="false" ht="15" hidden="false" customHeight="false" outlineLevel="0" collapsed="false">
      <c r="A468" s="22" t="s">
        <v>67</v>
      </c>
      <c r="B468" s="27" t="s">
        <v>359</v>
      </c>
      <c r="C468" s="18" t="s">
        <v>68</v>
      </c>
      <c r="D468" s="19" t="n">
        <f aca="false">D469</f>
        <v>24</v>
      </c>
    </row>
    <row r="469" customFormat="false" ht="15" hidden="false" customHeight="false" outlineLevel="0" collapsed="false">
      <c r="A469" s="26" t="s">
        <v>69</v>
      </c>
      <c r="B469" s="27" t="s">
        <v>359</v>
      </c>
      <c r="C469" s="18" t="s">
        <v>70</v>
      </c>
      <c r="D469" s="19" t="n">
        <f aca="false">прил_3!F429</f>
        <v>24</v>
      </c>
    </row>
    <row r="470" customFormat="false" ht="30" hidden="false" customHeight="false" outlineLevel="0" collapsed="false">
      <c r="A470" s="23" t="s">
        <v>79</v>
      </c>
      <c r="B470" s="21" t="s">
        <v>80</v>
      </c>
      <c r="C470" s="19"/>
      <c r="D470" s="19" t="n">
        <f aca="false">D471</f>
        <v>365</v>
      </c>
    </row>
    <row r="471" customFormat="false" ht="45" hidden="false" customHeight="false" outlineLevel="0" collapsed="false">
      <c r="A471" s="28" t="s">
        <v>81</v>
      </c>
      <c r="B471" s="21" t="s">
        <v>82</v>
      </c>
      <c r="C471" s="19"/>
      <c r="D471" s="19" t="n">
        <f aca="false">D472</f>
        <v>365</v>
      </c>
    </row>
    <row r="472" customFormat="false" ht="15" hidden="false" customHeight="false" outlineLevel="0" collapsed="false">
      <c r="A472" s="22" t="s">
        <v>43</v>
      </c>
      <c r="B472" s="21" t="s">
        <v>82</v>
      </c>
      <c r="C472" s="18" t="n">
        <v>200</v>
      </c>
      <c r="D472" s="19" t="n">
        <f aca="false">D473</f>
        <v>365</v>
      </c>
    </row>
    <row r="473" customFormat="false" ht="30" hidden="false" customHeight="false" outlineLevel="0" collapsed="false">
      <c r="A473" s="22" t="s">
        <v>45</v>
      </c>
      <c r="B473" s="21" t="s">
        <v>82</v>
      </c>
      <c r="C473" s="18" t="n">
        <v>240</v>
      </c>
      <c r="D473" s="19" t="n">
        <f aca="false">прил_3!F82+прил_3!F500</f>
        <v>365</v>
      </c>
    </row>
    <row r="474" customFormat="false" ht="15" hidden="false" customHeight="false" outlineLevel="0" collapsed="false">
      <c r="A474" s="20" t="s">
        <v>550</v>
      </c>
      <c r="B474" s="21" t="s">
        <v>551</v>
      </c>
      <c r="C474" s="25"/>
      <c r="D474" s="19" t="n">
        <f aca="false">D475</f>
        <v>8621</v>
      </c>
    </row>
    <row r="475" customFormat="false" ht="45" hidden="false" customHeight="false" outlineLevel="0" collapsed="false">
      <c r="A475" s="23" t="s">
        <v>552</v>
      </c>
      <c r="B475" s="21" t="s">
        <v>553</v>
      </c>
      <c r="C475" s="25"/>
      <c r="D475" s="19" t="n">
        <f aca="false">D476+D479+D482</f>
        <v>8621</v>
      </c>
    </row>
    <row r="476" customFormat="false" ht="30" hidden="false" customHeight="false" outlineLevel="0" collapsed="false">
      <c r="A476" s="28" t="s">
        <v>554</v>
      </c>
      <c r="B476" s="21" t="s">
        <v>555</v>
      </c>
      <c r="C476" s="25"/>
      <c r="D476" s="19" t="n">
        <f aca="false">D477</f>
        <v>880</v>
      </c>
    </row>
    <row r="477" customFormat="false" ht="30" hidden="false" customHeight="false" outlineLevel="0" collapsed="false">
      <c r="A477" s="22" t="s">
        <v>139</v>
      </c>
      <c r="B477" s="21" t="s">
        <v>555</v>
      </c>
      <c r="C477" s="18" t="n">
        <v>600</v>
      </c>
      <c r="D477" s="19" t="n">
        <f aca="false">D478</f>
        <v>880</v>
      </c>
    </row>
    <row r="478" customFormat="false" ht="15" hidden="false" customHeight="false" outlineLevel="0" collapsed="false">
      <c r="A478" s="22" t="s">
        <v>141</v>
      </c>
      <c r="B478" s="21" t="s">
        <v>555</v>
      </c>
      <c r="C478" s="18" t="n">
        <v>610</v>
      </c>
      <c r="D478" s="19" t="n">
        <f aca="false">прил_3!F795</f>
        <v>880</v>
      </c>
    </row>
    <row r="479" customFormat="false" ht="30" hidden="false" customHeight="false" outlineLevel="0" collapsed="false">
      <c r="A479" s="28" t="s">
        <v>556</v>
      </c>
      <c r="B479" s="21" t="s">
        <v>557</v>
      </c>
      <c r="C479" s="25"/>
      <c r="D479" s="19" t="n">
        <f aca="false">D480</f>
        <v>3</v>
      </c>
    </row>
    <row r="480" customFormat="false" ht="30" hidden="false" customHeight="false" outlineLevel="0" collapsed="false">
      <c r="A480" s="22" t="s">
        <v>139</v>
      </c>
      <c r="B480" s="21" t="s">
        <v>557</v>
      </c>
      <c r="C480" s="18" t="n">
        <v>600</v>
      </c>
      <c r="D480" s="19" t="n">
        <f aca="false">D481</f>
        <v>3</v>
      </c>
    </row>
    <row r="481" customFormat="false" ht="15" hidden="false" customHeight="false" outlineLevel="0" collapsed="false">
      <c r="A481" s="22" t="s">
        <v>141</v>
      </c>
      <c r="B481" s="21" t="s">
        <v>557</v>
      </c>
      <c r="C481" s="18" t="n">
        <v>610</v>
      </c>
      <c r="D481" s="19" t="n">
        <f aca="false">прил_3!F798</f>
        <v>3</v>
      </c>
    </row>
    <row r="482" customFormat="false" ht="30" hidden="false" customHeight="false" outlineLevel="0" collapsed="false">
      <c r="A482" s="28" t="s">
        <v>558</v>
      </c>
      <c r="B482" s="21" t="s">
        <v>559</v>
      </c>
      <c r="C482" s="25"/>
      <c r="D482" s="19" t="n">
        <f aca="false">D483</f>
        <v>7738</v>
      </c>
    </row>
    <row r="483" customFormat="false" ht="30" hidden="false" customHeight="false" outlineLevel="0" collapsed="false">
      <c r="A483" s="22" t="s">
        <v>139</v>
      </c>
      <c r="B483" s="21" t="s">
        <v>559</v>
      </c>
      <c r="C483" s="18" t="n">
        <v>600</v>
      </c>
      <c r="D483" s="19" t="n">
        <f aca="false">D484</f>
        <v>7738</v>
      </c>
    </row>
    <row r="484" customFormat="false" ht="15" hidden="false" customHeight="false" outlineLevel="0" collapsed="false">
      <c r="A484" s="22" t="s">
        <v>141</v>
      </c>
      <c r="B484" s="21" t="s">
        <v>559</v>
      </c>
      <c r="C484" s="18" t="n">
        <v>610</v>
      </c>
      <c r="D484" s="19" t="n">
        <f aca="false">прил_3!F801</f>
        <v>7738</v>
      </c>
    </row>
    <row r="485" customFormat="false" ht="15" hidden="false" customHeight="false" outlineLevel="0" collapsed="false">
      <c r="A485" s="20" t="s">
        <v>143</v>
      </c>
      <c r="B485" s="21" t="s">
        <v>174</v>
      </c>
      <c r="C485" s="25"/>
      <c r="D485" s="40" t="n">
        <f aca="false">D486+D492+D496</f>
        <v>6058</v>
      </c>
    </row>
    <row r="486" customFormat="false" ht="30" hidden="false" customHeight="false" outlineLevel="0" collapsed="false">
      <c r="A486" s="23" t="s">
        <v>195</v>
      </c>
      <c r="B486" s="21" t="s">
        <v>196</v>
      </c>
      <c r="C486" s="25"/>
      <c r="D486" s="40" t="n">
        <f aca="false">D487</f>
        <v>4335</v>
      </c>
    </row>
    <row r="487" customFormat="false" ht="30" hidden="false" customHeight="false" outlineLevel="0" collapsed="false">
      <c r="A487" s="20" t="s">
        <v>197</v>
      </c>
      <c r="B487" s="21" t="s">
        <v>198</v>
      </c>
      <c r="C487" s="25"/>
      <c r="D487" s="40" t="n">
        <f aca="false">D488+D490</f>
        <v>4335</v>
      </c>
    </row>
    <row r="488" customFormat="false" ht="15" hidden="false" customHeight="false" outlineLevel="0" collapsed="false">
      <c r="A488" s="22" t="s">
        <v>31</v>
      </c>
      <c r="B488" s="21" t="s">
        <v>198</v>
      </c>
      <c r="C488" s="18" t="s">
        <v>30</v>
      </c>
      <c r="D488" s="19" t="n">
        <f aca="false">D489</f>
        <v>4050.1</v>
      </c>
    </row>
    <row r="489" customFormat="false" ht="15" hidden="false" customHeight="false" outlineLevel="0" collapsed="false">
      <c r="A489" s="22" t="s">
        <v>43</v>
      </c>
      <c r="B489" s="21" t="s">
        <v>198</v>
      </c>
      <c r="C489" s="18" t="s">
        <v>32</v>
      </c>
      <c r="D489" s="19" t="n">
        <f aca="false">прил_3!F224</f>
        <v>4050.1</v>
      </c>
    </row>
    <row r="490" customFormat="false" ht="15" hidden="false" customHeight="false" outlineLevel="0" collapsed="false">
      <c r="A490" s="22" t="s">
        <v>43</v>
      </c>
      <c r="B490" s="21" t="s">
        <v>198</v>
      </c>
      <c r="C490" s="18" t="s">
        <v>44</v>
      </c>
      <c r="D490" s="19" t="n">
        <f aca="false">D491</f>
        <v>284.9</v>
      </c>
    </row>
    <row r="491" customFormat="false" ht="30" hidden="false" customHeight="false" outlineLevel="0" collapsed="false">
      <c r="A491" s="22" t="s">
        <v>45</v>
      </c>
      <c r="B491" s="21" t="s">
        <v>198</v>
      </c>
      <c r="C491" s="18" t="s">
        <v>46</v>
      </c>
      <c r="D491" s="19" t="n">
        <f aca="false">прил_3!F226</f>
        <v>284.9</v>
      </c>
    </row>
    <row r="492" customFormat="false" ht="30" hidden="false" customHeight="false" outlineLevel="0" collapsed="false">
      <c r="A492" s="23" t="s">
        <v>175</v>
      </c>
      <c r="B492" s="21" t="s">
        <v>176</v>
      </c>
      <c r="C492" s="25"/>
      <c r="D492" s="19" t="n">
        <f aca="false">D493</f>
        <v>3</v>
      </c>
    </row>
    <row r="493" customFormat="false" ht="30" hidden="false" customHeight="false" outlineLevel="0" collapsed="false">
      <c r="A493" s="20" t="s">
        <v>177</v>
      </c>
      <c r="B493" s="21" t="s">
        <v>178</v>
      </c>
      <c r="C493" s="25"/>
      <c r="D493" s="19" t="n">
        <f aca="false">D494</f>
        <v>3</v>
      </c>
    </row>
    <row r="494" customFormat="false" ht="15" hidden="false" customHeight="false" outlineLevel="0" collapsed="false">
      <c r="A494" s="22" t="s">
        <v>43</v>
      </c>
      <c r="B494" s="21" t="s">
        <v>178</v>
      </c>
      <c r="C494" s="25" t="n">
        <v>200</v>
      </c>
      <c r="D494" s="19" t="n">
        <f aca="false">D495</f>
        <v>3</v>
      </c>
    </row>
    <row r="495" customFormat="false" ht="30" hidden="false" customHeight="false" outlineLevel="0" collapsed="false">
      <c r="A495" s="22" t="s">
        <v>45</v>
      </c>
      <c r="B495" s="21" t="s">
        <v>178</v>
      </c>
      <c r="C495" s="25" t="n">
        <v>240</v>
      </c>
      <c r="D495" s="19" t="n">
        <f aca="false">прил_3!F199</f>
        <v>3</v>
      </c>
    </row>
    <row r="496" customFormat="false" ht="15" hidden="false" customHeight="false" outlineLevel="0" collapsed="false">
      <c r="A496" s="22" t="s">
        <v>179</v>
      </c>
      <c r="B496" s="21" t="s">
        <v>180</v>
      </c>
      <c r="C496" s="18"/>
      <c r="D496" s="19" t="n">
        <f aca="false">D497</f>
        <v>1720</v>
      </c>
    </row>
    <row r="497" customFormat="false" ht="15" hidden="false" customHeight="false" outlineLevel="0" collapsed="false">
      <c r="A497" s="22" t="s">
        <v>181</v>
      </c>
      <c r="B497" s="21" t="s">
        <v>182</v>
      </c>
      <c r="C497" s="18"/>
      <c r="D497" s="19" t="n">
        <f aca="false">D498</f>
        <v>1720</v>
      </c>
    </row>
    <row r="498" customFormat="false" ht="15" hidden="false" customHeight="false" outlineLevel="0" collapsed="false">
      <c r="A498" s="22" t="s">
        <v>43</v>
      </c>
      <c r="B498" s="21" t="s">
        <v>182</v>
      </c>
      <c r="C498" s="18" t="s">
        <v>44</v>
      </c>
      <c r="D498" s="19" t="n">
        <f aca="false">D499</f>
        <v>1720</v>
      </c>
    </row>
    <row r="499" customFormat="false" ht="30" hidden="false" customHeight="false" outlineLevel="0" collapsed="false">
      <c r="A499" s="22" t="s">
        <v>45</v>
      </c>
      <c r="B499" s="21" t="s">
        <v>182</v>
      </c>
      <c r="C499" s="18" t="s">
        <v>46</v>
      </c>
      <c r="D499" s="19" t="n">
        <f aca="false">прил_3!F203</f>
        <v>1720</v>
      </c>
    </row>
    <row r="500" customFormat="false" ht="31.2" hidden="false" customHeight="false" outlineLevel="0" collapsed="false">
      <c r="A500" s="63" t="s">
        <v>281</v>
      </c>
      <c r="B500" s="64" t="s">
        <v>282</v>
      </c>
      <c r="C500" s="68"/>
      <c r="D500" s="16" t="n">
        <f aca="false">D506+D501</f>
        <v>48024.1</v>
      </c>
    </row>
    <row r="501" customFormat="false" ht="15" hidden="false" customHeight="false" outlineLevel="0" collapsed="false">
      <c r="A501" s="20" t="s">
        <v>283</v>
      </c>
      <c r="B501" s="21" t="s">
        <v>284</v>
      </c>
      <c r="C501" s="18"/>
      <c r="D501" s="19" t="n">
        <f aca="false">D502</f>
        <v>0.1</v>
      </c>
    </row>
    <row r="502" customFormat="false" ht="45" hidden="false" customHeight="false" outlineLevel="0" collapsed="false">
      <c r="A502" s="24" t="s">
        <v>285</v>
      </c>
      <c r="B502" s="21" t="s">
        <v>286</v>
      </c>
      <c r="C502" s="18"/>
      <c r="D502" s="19" t="n">
        <f aca="false">D503</f>
        <v>0.1</v>
      </c>
    </row>
    <row r="503" customFormat="false" ht="45" hidden="false" customHeight="false" outlineLevel="0" collapsed="false">
      <c r="A503" s="24" t="s">
        <v>287</v>
      </c>
      <c r="B503" s="21" t="s">
        <v>288</v>
      </c>
      <c r="C503" s="18"/>
      <c r="D503" s="19" t="n">
        <f aca="false">D504</f>
        <v>0.1</v>
      </c>
    </row>
    <row r="504" customFormat="false" ht="15" hidden="false" customHeight="false" outlineLevel="0" collapsed="false">
      <c r="A504" s="22" t="s">
        <v>43</v>
      </c>
      <c r="B504" s="21" t="s">
        <v>288</v>
      </c>
      <c r="C504" s="18" t="s">
        <v>44</v>
      </c>
      <c r="D504" s="19" t="n">
        <f aca="false">D505</f>
        <v>0.1</v>
      </c>
    </row>
    <row r="505" customFormat="false" ht="30" hidden="false" customHeight="false" outlineLevel="0" collapsed="false">
      <c r="A505" s="22" t="s">
        <v>45</v>
      </c>
      <c r="B505" s="21" t="s">
        <v>288</v>
      </c>
      <c r="C505" s="18" t="s">
        <v>46</v>
      </c>
      <c r="D505" s="19" t="n">
        <f aca="false">прил_3!F333</f>
        <v>0.1</v>
      </c>
    </row>
    <row r="506" customFormat="false" ht="15" hidden="false" customHeight="false" outlineLevel="0" collapsed="false">
      <c r="A506" s="20" t="s">
        <v>290</v>
      </c>
      <c r="B506" s="21" t="s">
        <v>291</v>
      </c>
      <c r="C506" s="18"/>
      <c r="D506" s="19" t="n">
        <f aca="false">D507</f>
        <v>48024</v>
      </c>
    </row>
    <row r="507" customFormat="false" ht="30" hidden="false" customHeight="false" outlineLevel="0" collapsed="false">
      <c r="A507" s="24" t="s">
        <v>292</v>
      </c>
      <c r="B507" s="21" t="s">
        <v>293</v>
      </c>
      <c r="C507" s="18"/>
      <c r="D507" s="19" t="n">
        <f aca="false">D508+D511+D514</f>
        <v>48024</v>
      </c>
    </row>
    <row r="508" customFormat="false" ht="30" hidden="false" customHeight="false" outlineLevel="0" collapsed="false">
      <c r="A508" s="23" t="s">
        <v>294</v>
      </c>
      <c r="B508" s="21" t="s">
        <v>295</v>
      </c>
      <c r="C508" s="18"/>
      <c r="D508" s="19" t="n">
        <f aca="false">D509</f>
        <v>22865</v>
      </c>
    </row>
    <row r="509" customFormat="false" ht="30" hidden="false" customHeight="false" outlineLevel="0" collapsed="false">
      <c r="A509" s="22" t="s">
        <v>139</v>
      </c>
      <c r="B509" s="21" t="s">
        <v>295</v>
      </c>
      <c r="C509" s="18" t="s">
        <v>140</v>
      </c>
      <c r="D509" s="19" t="n">
        <f aca="false">D510</f>
        <v>22865</v>
      </c>
    </row>
    <row r="510" customFormat="false" ht="15" hidden="false" customHeight="false" outlineLevel="0" collapsed="false">
      <c r="A510" s="22" t="s">
        <v>141</v>
      </c>
      <c r="B510" s="21" t="s">
        <v>295</v>
      </c>
      <c r="C510" s="18" t="s">
        <v>142</v>
      </c>
      <c r="D510" s="19" t="n">
        <f aca="false">прил_3!F340</f>
        <v>22865</v>
      </c>
    </row>
    <row r="511" customFormat="false" ht="15" hidden="false" customHeight="false" outlineLevel="0" collapsed="false">
      <c r="A511" s="23" t="s">
        <v>296</v>
      </c>
      <c r="B511" s="21" t="s">
        <v>297</v>
      </c>
      <c r="C511" s="18"/>
      <c r="D511" s="19" t="n">
        <f aca="false">D512</f>
        <v>7220</v>
      </c>
    </row>
    <row r="512" customFormat="false" ht="30" hidden="false" customHeight="false" outlineLevel="0" collapsed="false">
      <c r="A512" s="22" t="s">
        <v>139</v>
      </c>
      <c r="B512" s="21" t="s">
        <v>297</v>
      </c>
      <c r="C512" s="18" t="s">
        <v>140</v>
      </c>
      <c r="D512" s="19" t="n">
        <f aca="false">D513</f>
        <v>7220</v>
      </c>
    </row>
    <row r="513" customFormat="false" ht="15" hidden="false" customHeight="false" outlineLevel="0" collapsed="false">
      <c r="A513" s="22" t="s">
        <v>141</v>
      </c>
      <c r="B513" s="21" t="s">
        <v>297</v>
      </c>
      <c r="C513" s="18" t="s">
        <v>142</v>
      </c>
      <c r="D513" s="19" t="n">
        <f aca="false">прил_3!F343</f>
        <v>7220</v>
      </c>
    </row>
    <row r="514" customFormat="false" ht="30" hidden="false" customHeight="false" outlineLevel="0" collapsed="false">
      <c r="A514" s="24" t="s">
        <v>298</v>
      </c>
      <c r="B514" s="21" t="s">
        <v>299</v>
      </c>
      <c r="C514" s="18"/>
      <c r="D514" s="19" t="n">
        <f aca="false">D515</f>
        <v>17939</v>
      </c>
    </row>
    <row r="515" customFormat="false" ht="15" hidden="false" customHeight="false" outlineLevel="0" collapsed="false">
      <c r="A515" s="22" t="s">
        <v>43</v>
      </c>
      <c r="B515" s="21" t="s">
        <v>299</v>
      </c>
      <c r="C515" s="18" t="n">
        <v>200</v>
      </c>
      <c r="D515" s="19" t="n">
        <f aca="false">D516</f>
        <v>17939</v>
      </c>
    </row>
    <row r="516" customFormat="false" ht="30" hidden="false" customHeight="false" outlineLevel="0" collapsed="false">
      <c r="A516" s="22" t="s">
        <v>45</v>
      </c>
      <c r="B516" s="21" t="s">
        <v>299</v>
      </c>
      <c r="C516" s="18" t="n">
        <v>240</v>
      </c>
      <c r="D516" s="19" t="n">
        <f aca="false">прил_3!F346</f>
        <v>17939</v>
      </c>
    </row>
    <row r="517" customFormat="false" ht="15.6" hidden="false" customHeight="false" outlineLevel="0" collapsed="false">
      <c r="A517" s="63" t="s">
        <v>183</v>
      </c>
      <c r="B517" s="64" t="s">
        <v>184</v>
      </c>
      <c r="C517" s="68"/>
      <c r="D517" s="16" t="n">
        <f aca="false">D518+D530</f>
        <v>65933.5</v>
      </c>
    </row>
    <row r="518" customFormat="false" ht="45" hidden="false" customHeight="false" outlineLevel="0" collapsed="false">
      <c r="A518" s="20" t="s">
        <v>185</v>
      </c>
      <c r="B518" s="21" t="s">
        <v>186</v>
      </c>
      <c r="C518" s="25"/>
      <c r="D518" s="19" t="n">
        <f aca="false">D519+D526</f>
        <v>52395.8</v>
      </c>
    </row>
    <row r="519" customFormat="false" ht="30" hidden="false" customHeight="false" outlineLevel="0" collapsed="false">
      <c r="A519" s="20" t="s">
        <v>187</v>
      </c>
      <c r="B519" s="21" t="s">
        <v>188</v>
      </c>
      <c r="C519" s="25"/>
      <c r="D519" s="19" t="n">
        <f aca="false">D520+D523</f>
        <v>50469.8</v>
      </c>
    </row>
    <row r="520" customFormat="false" ht="30" hidden="false" customHeight="false" outlineLevel="0" collapsed="false">
      <c r="A520" s="24" t="s">
        <v>189</v>
      </c>
      <c r="B520" s="21" t="s">
        <v>190</v>
      </c>
      <c r="C520" s="25"/>
      <c r="D520" s="19" t="n">
        <f aca="false">D521</f>
        <v>49954.8</v>
      </c>
    </row>
    <row r="521" customFormat="false" ht="30" hidden="false" customHeight="false" outlineLevel="0" collapsed="false">
      <c r="A521" s="22" t="s">
        <v>139</v>
      </c>
      <c r="B521" s="21" t="s">
        <v>190</v>
      </c>
      <c r="C521" s="18" t="s">
        <v>140</v>
      </c>
      <c r="D521" s="19" t="n">
        <f aca="false">D522</f>
        <v>49954.8</v>
      </c>
    </row>
    <row r="522" customFormat="false" ht="15" hidden="false" customHeight="false" outlineLevel="0" collapsed="false">
      <c r="A522" s="22" t="s">
        <v>141</v>
      </c>
      <c r="B522" s="21" t="s">
        <v>190</v>
      </c>
      <c r="C522" s="18" t="s">
        <v>142</v>
      </c>
      <c r="D522" s="19" t="n">
        <f aca="false">прил_3!F209</f>
        <v>49954.8</v>
      </c>
    </row>
    <row r="523" customFormat="false" ht="60" hidden="false" customHeight="false" outlineLevel="0" collapsed="false">
      <c r="A523" s="23" t="s">
        <v>191</v>
      </c>
      <c r="B523" s="21" t="s">
        <v>192</v>
      </c>
      <c r="C523" s="18"/>
      <c r="D523" s="19" t="n">
        <f aca="false">D524</f>
        <v>515</v>
      </c>
    </row>
    <row r="524" customFormat="false" ht="30" hidden="false" customHeight="false" outlineLevel="0" collapsed="false">
      <c r="A524" s="22" t="s">
        <v>139</v>
      </c>
      <c r="B524" s="21" t="s">
        <v>192</v>
      </c>
      <c r="C524" s="18" t="s">
        <v>140</v>
      </c>
      <c r="D524" s="19" t="n">
        <f aca="false">D525</f>
        <v>515</v>
      </c>
    </row>
    <row r="525" customFormat="false" ht="15" hidden="false" customHeight="false" outlineLevel="0" collapsed="false">
      <c r="A525" s="22" t="s">
        <v>141</v>
      </c>
      <c r="B525" s="21" t="s">
        <v>192</v>
      </c>
      <c r="C525" s="18" t="s">
        <v>142</v>
      </c>
      <c r="D525" s="19" t="n">
        <f aca="false">прил_3!F212</f>
        <v>515</v>
      </c>
    </row>
    <row r="526" customFormat="false" ht="45" hidden="false" customHeight="false" outlineLevel="0" collapsed="false">
      <c r="A526" s="20" t="s">
        <v>318</v>
      </c>
      <c r="B526" s="21" t="s">
        <v>319</v>
      </c>
      <c r="C526" s="25"/>
      <c r="D526" s="19" t="n">
        <f aca="false">D527</f>
        <v>1926</v>
      </c>
    </row>
    <row r="527" customFormat="false" ht="60" hidden="false" customHeight="false" outlineLevel="0" collapsed="false">
      <c r="A527" s="23" t="s">
        <v>320</v>
      </c>
      <c r="B527" s="21" t="s">
        <v>321</v>
      </c>
      <c r="C527" s="25"/>
      <c r="D527" s="19" t="n">
        <f aca="false">D528</f>
        <v>1926</v>
      </c>
    </row>
    <row r="528" customFormat="false" ht="30" hidden="false" customHeight="false" outlineLevel="0" collapsed="false">
      <c r="A528" s="22" t="s">
        <v>139</v>
      </c>
      <c r="B528" s="21" t="s">
        <v>321</v>
      </c>
      <c r="C528" s="18" t="n">
        <v>600</v>
      </c>
      <c r="D528" s="19" t="n">
        <f aca="false">D529</f>
        <v>1926</v>
      </c>
    </row>
    <row r="529" customFormat="false" ht="15" hidden="false" customHeight="false" outlineLevel="0" collapsed="false">
      <c r="A529" s="22" t="s">
        <v>141</v>
      </c>
      <c r="B529" s="21" t="s">
        <v>321</v>
      </c>
      <c r="C529" s="18" t="n">
        <v>610</v>
      </c>
      <c r="D529" s="19" t="n">
        <f aca="false">прил_3!F371</f>
        <v>1926</v>
      </c>
    </row>
    <row r="530" customFormat="false" ht="30" hidden="false" customHeight="false" outlineLevel="0" collapsed="false">
      <c r="A530" s="20" t="s">
        <v>322</v>
      </c>
      <c r="B530" s="21" t="s">
        <v>323</v>
      </c>
      <c r="C530" s="25"/>
      <c r="D530" s="19" t="n">
        <f aca="false">D531+D535+D539+D543+D550+D554</f>
        <v>13537.7</v>
      </c>
    </row>
    <row r="531" customFormat="false" ht="15" hidden="false" customHeight="false" outlineLevel="0" collapsed="false">
      <c r="A531" s="20" t="s">
        <v>324</v>
      </c>
      <c r="B531" s="21" t="s">
        <v>325</v>
      </c>
      <c r="C531" s="25"/>
      <c r="D531" s="19" t="n">
        <f aca="false">D532</f>
        <v>2799.9</v>
      </c>
    </row>
    <row r="532" customFormat="false" ht="15" hidden="false" customHeight="false" outlineLevel="0" collapsed="false">
      <c r="A532" s="33" t="s">
        <v>326</v>
      </c>
      <c r="B532" s="21" t="s">
        <v>327</v>
      </c>
      <c r="C532" s="25"/>
      <c r="D532" s="19" t="n">
        <f aca="false">D533</f>
        <v>2799.9</v>
      </c>
    </row>
    <row r="533" customFormat="false" ht="15" hidden="false" customHeight="false" outlineLevel="0" collapsed="false">
      <c r="A533" s="22" t="s">
        <v>43</v>
      </c>
      <c r="B533" s="21" t="s">
        <v>327</v>
      </c>
      <c r="C533" s="18" t="s">
        <v>44</v>
      </c>
      <c r="D533" s="19" t="n">
        <f aca="false">D534</f>
        <v>2799.9</v>
      </c>
    </row>
    <row r="534" customFormat="false" ht="30" hidden="false" customHeight="false" outlineLevel="0" collapsed="false">
      <c r="A534" s="22" t="s">
        <v>45</v>
      </c>
      <c r="B534" s="21" t="s">
        <v>327</v>
      </c>
      <c r="C534" s="18" t="s">
        <v>46</v>
      </c>
      <c r="D534" s="19" t="n">
        <f aca="false">прил_3!F376</f>
        <v>2799.9</v>
      </c>
    </row>
    <row r="535" customFormat="false" ht="15" hidden="false" customHeight="false" outlineLevel="0" collapsed="false">
      <c r="A535" s="20" t="s">
        <v>328</v>
      </c>
      <c r="B535" s="21" t="s">
        <v>329</v>
      </c>
      <c r="C535" s="25"/>
      <c r="D535" s="19" t="n">
        <f aca="false">D536</f>
        <v>862.5</v>
      </c>
    </row>
    <row r="536" customFormat="false" ht="15" hidden="false" customHeight="false" outlineLevel="0" collapsed="false">
      <c r="A536" s="33" t="s">
        <v>330</v>
      </c>
      <c r="B536" s="21" t="s">
        <v>331</v>
      </c>
      <c r="C536" s="25"/>
      <c r="D536" s="19" t="n">
        <f aca="false">D537</f>
        <v>862.5</v>
      </c>
    </row>
    <row r="537" customFormat="false" ht="15" hidden="false" customHeight="false" outlineLevel="0" collapsed="false">
      <c r="A537" s="22" t="s">
        <v>43</v>
      </c>
      <c r="B537" s="21" t="s">
        <v>331</v>
      </c>
      <c r="C537" s="18" t="s">
        <v>44</v>
      </c>
      <c r="D537" s="19" t="n">
        <f aca="false">D538</f>
        <v>862.5</v>
      </c>
    </row>
    <row r="538" customFormat="false" ht="30" hidden="false" customHeight="false" outlineLevel="0" collapsed="false">
      <c r="A538" s="22" t="s">
        <v>45</v>
      </c>
      <c r="B538" s="21" t="s">
        <v>331</v>
      </c>
      <c r="C538" s="18" t="s">
        <v>46</v>
      </c>
      <c r="D538" s="19" t="n">
        <f aca="false">прил_3!F380</f>
        <v>862.5</v>
      </c>
    </row>
    <row r="539" customFormat="false" ht="15" hidden="false" customHeight="false" outlineLevel="0" collapsed="false">
      <c r="A539" s="20" t="s">
        <v>594</v>
      </c>
      <c r="B539" s="21" t="s">
        <v>595</v>
      </c>
      <c r="C539" s="25"/>
      <c r="D539" s="19" t="n">
        <f aca="false">D540</f>
        <v>300</v>
      </c>
    </row>
    <row r="540" customFormat="false" ht="15" hidden="false" customHeight="false" outlineLevel="0" collapsed="false">
      <c r="A540" s="33" t="s">
        <v>596</v>
      </c>
      <c r="B540" s="21" t="s">
        <v>597</v>
      </c>
      <c r="C540" s="25"/>
      <c r="D540" s="19" t="n">
        <f aca="false">D541</f>
        <v>300</v>
      </c>
    </row>
    <row r="541" customFormat="false" ht="30" hidden="false" customHeight="false" outlineLevel="0" collapsed="false">
      <c r="A541" s="22" t="s">
        <v>139</v>
      </c>
      <c r="B541" s="21" t="s">
        <v>597</v>
      </c>
      <c r="C541" s="18" t="s">
        <v>140</v>
      </c>
      <c r="D541" s="19" t="n">
        <f aca="false">D542</f>
        <v>300</v>
      </c>
    </row>
    <row r="542" customFormat="false" ht="15" hidden="false" customHeight="false" outlineLevel="0" collapsed="false">
      <c r="A542" s="22" t="s">
        <v>141</v>
      </c>
      <c r="B542" s="21" t="s">
        <v>597</v>
      </c>
      <c r="C542" s="18" t="s">
        <v>142</v>
      </c>
      <c r="D542" s="19" t="n">
        <f aca="false">прил_3!F874</f>
        <v>300</v>
      </c>
    </row>
    <row r="543" customFormat="false" ht="15" hidden="false" customHeight="false" outlineLevel="0" collapsed="false">
      <c r="A543" s="20" t="s">
        <v>491</v>
      </c>
      <c r="B543" s="21" t="s">
        <v>492</v>
      </c>
      <c r="C543" s="25"/>
      <c r="D543" s="19" t="n">
        <f aca="false">D544+D547</f>
        <v>1303</v>
      </c>
    </row>
    <row r="544" customFormat="false" ht="60" hidden="false" customHeight="false" outlineLevel="0" collapsed="false">
      <c r="A544" s="23" t="s">
        <v>493</v>
      </c>
      <c r="B544" s="21" t="s">
        <v>494</v>
      </c>
      <c r="C544" s="25"/>
      <c r="D544" s="19" t="n">
        <f aca="false">D545</f>
        <v>416</v>
      </c>
    </row>
    <row r="545" customFormat="false" ht="30" hidden="false" customHeight="false" outlineLevel="0" collapsed="false">
      <c r="A545" s="22" t="s">
        <v>139</v>
      </c>
      <c r="B545" s="21" t="s">
        <v>494</v>
      </c>
      <c r="C545" s="18" t="n">
        <v>600</v>
      </c>
      <c r="D545" s="19" t="n">
        <f aca="false">D546</f>
        <v>416</v>
      </c>
    </row>
    <row r="546" customFormat="false" ht="15" hidden="false" customHeight="false" outlineLevel="0" collapsed="false">
      <c r="A546" s="22" t="s">
        <v>141</v>
      </c>
      <c r="B546" s="21" t="s">
        <v>494</v>
      </c>
      <c r="C546" s="18" t="n">
        <v>610</v>
      </c>
      <c r="D546" s="19" t="n">
        <f aca="false">прил_3!F652+прил_3!F730</f>
        <v>416</v>
      </c>
    </row>
    <row r="547" customFormat="false" ht="45" hidden="false" customHeight="false" outlineLevel="0" collapsed="false">
      <c r="A547" s="23" t="s">
        <v>495</v>
      </c>
      <c r="B547" s="21" t="s">
        <v>496</v>
      </c>
      <c r="C547" s="25"/>
      <c r="D547" s="19" t="n">
        <f aca="false">D548</f>
        <v>887</v>
      </c>
    </row>
    <row r="548" customFormat="false" ht="30" hidden="false" customHeight="false" outlineLevel="0" collapsed="false">
      <c r="A548" s="22" t="s">
        <v>139</v>
      </c>
      <c r="B548" s="21" t="s">
        <v>496</v>
      </c>
      <c r="C548" s="25" t="n">
        <v>600</v>
      </c>
      <c r="D548" s="19" t="n">
        <f aca="false">D549</f>
        <v>887</v>
      </c>
    </row>
    <row r="549" customFormat="false" ht="15" hidden="false" customHeight="false" outlineLevel="0" collapsed="false">
      <c r="A549" s="22" t="s">
        <v>141</v>
      </c>
      <c r="B549" s="21" t="s">
        <v>496</v>
      </c>
      <c r="C549" s="25" t="n">
        <v>610</v>
      </c>
      <c r="D549" s="19" t="n">
        <f aca="false">прил_3!F655+прил_3!F727</f>
        <v>887</v>
      </c>
    </row>
    <row r="550" customFormat="false" ht="15" hidden="false" customHeight="false" outlineLevel="0" collapsed="false">
      <c r="A550" s="20" t="s">
        <v>332</v>
      </c>
      <c r="B550" s="21" t="s">
        <v>333</v>
      </c>
      <c r="C550" s="25"/>
      <c r="D550" s="19" t="n">
        <f aca="false">D551</f>
        <v>1250</v>
      </c>
    </row>
    <row r="551" customFormat="false" ht="30" hidden="false" customHeight="false" outlineLevel="0" collapsed="false">
      <c r="A551" s="23" t="s">
        <v>334</v>
      </c>
      <c r="B551" s="21" t="s">
        <v>335</v>
      </c>
      <c r="C551" s="25"/>
      <c r="D551" s="19" t="n">
        <f aca="false">D552</f>
        <v>1250</v>
      </c>
    </row>
    <row r="552" customFormat="false" ht="15" hidden="false" customHeight="false" outlineLevel="0" collapsed="false">
      <c r="A552" s="22" t="s">
        <v>43</v>
      </c>
      <c r="B552" s="21" t="s">
        <v>335</v>
      </c>
      <c r="C552" s="25" t="n">
        <v>200</v>
      </c>
      <c r="D552" s="19" t="n">
        <f aca="false">D553</f>
        <v>1250</v>
      </c>
    </row>
    <row r="553" customFormat="false" ht="30" hidden="false" customHeight="false" outlineLevel="0" collapsed="false">
      <c r="A553" s="22" t="s">
        <v>45</v>
      </c>
      <c r="B553" s="21" t="s">
        <v>335</v>
      </c>
      <c r="C553" s="25" t="n">
        <v>240</v>
      </c>
      <c r="D553" s="19" t="n">
        <f aca="false">прил_3!F384</f>
        <v>1250</v>
      </c>
    </row>
    <row r="554" customFormat="false" ht="15" hidden="false" customHeight="false" outlineLevel="0" collapsed="false">
      <c r="A554" s="20" t="s">
        <v>336</v>
      </c>
      <c r="B554" s="21" t="s">
        <v>337</v>
      </c>
      <c r="C554" s="25"/>
      <c r="D554" s="19" t="n">
        <f aca="false">D555+D558</f>
        <v>7022.3</v>
      </c>
    </row>
    <row r="555" customFormat="false" ht="30" hidden="false" customHeight="false" outlineLevel="0" collapsed="false">
      <c r="A555" s="23" t="s">
        <v>338</v>
      </c>
      <c r="B555" s="21" t="s">
        <v>339</v>
      </c>
      <c r="C555" s="25"/>
      <c r="D555" s="19" t="n">
        <f aca="false">D556</f>
        <v>4631.3</v>
      </c>
    </row>
    <row r="556" customFormat="false" ht="15" hidden="false" customHeight="false" outlineLevel="0" collapsed="false">
      <c r="A556" s="22" t="s">
        <v>43</v>
      </c>
      <c r="B556" s="21" t="s">
        <v>339</v>
      </c>
      <c r="C556" s="18" t="s">
        <v>44</v>
      </c>
      <c r="D556" s="30" t="n">
        <f aca="false">D557</f>
        <v>4631.3</v>
      </c>
    </row>
    <row r="557" customFormat="false" ht="30" hidden="false" customHeight="false" outlineLevel="0" collapsed="false">
      <c r="A557" s="22" t="s">
        <v>45</v>
      </c>
      <c r="B557" s="21" t="s">
        <v>339</v>
      </c>
      <c r="C557" s="18" t="s">
        <v>46</v>
      </c>
      <c r="D557" s="30" t="n">
        <f aca="false">прил_3!F388</f>
        <v>4631.3</v>
      </c>
    </row>
    <row r="558" customFormat="false" ht="30" hidden="false" customHeight="false" outlineLevel="0" collapsed="false">
      <c r="A558" s="23" t="s">
        <v>340</v>
      </c>
      <c r="B558" s="21" t="s">
        <v>341</v>
      </c>
      <c r="C558" s="25"/>
      <c r="D558" s="19" t="n">
        <f aca="false">D559</f>
        <v>2391</v>
      </c>
    </row>
    <row r="559" customFormat="false" ht="15" hidden="false" customHeight="false" outlineLevel="0" collapsed="false">
      <c r="A559" s="22" t="s">
        <v>43</v>
      </c>
      <c r="B559" s="21" t="s">
        <v>341</v>
      </c>
      <c r="C559" s="18" t="s">
        <v>44</v>
      </c>
      <c r="D559" s="19" t="n">
        <f aca="false">D560</f>
        <v>2391</v>
      </c>
    </row>
    <row r="560" customFormat="false" ht="30" hidden="false" customHeight="false" outlineLevel="0" collapsed="false">
      <c r="A560" s="22" t="s">
        <v>45</v>
      </c>
      <c r="B560" s="21" t="s">
        <v>341</v>
      </c>
      <c r="C560" s="18" t="s">
        <v>46</v>
      </c>
      <c r="D560" s="19" t="n">
        <f aca="false">прил_3!F391</f>
        <v>2391</v>
      </c>
    </row>
    <row r="561" customFormat="false" ht="15.6" hidden="false" customHeight="false" outlineLevel="0" collapsed="false">
      <c r="A561" s="63" t="s">
        <v>360</v>
      </c>
      <c r="B561" s="64" t="s">
        <v>361</v>
      </c>
      <c r="C561" s="68"/>
      <c r="D561" s="70" t="n">
        <f aca="false">D562</f>
        <v>594</v>
      </c>
    </row>
    <row r="562" customFormat="false" ht="15" hidden="false" customHeight="false" outlineLevel="0" collapsed="false">
      <c r="A562" s="20" t="s">
        <v>362</v>
      </c>
      <c r="B562" s="21" t="s">
        <v>363</v>
      </c>
      <c r="C562" s="18"/>
      <c r="D562" s="19" t="n">
        <f aca="false">D563+D569</f>
        <v>594</v>
      </c>
    </row>
    <row r="563" customFormat="false" ht="45" hidden="false" customHeight="false" outlineLevel="0" collapsed="false">
      <c r="A563" s="20" t="s">
        <v>364</v>
      </c>
      <c r="B563" s="21" t="s">
        <v>365</v>
      </c>
      <c r="C563" s="18"/>
      <c r="D563" s="19" t="n">
        <f aca="false">D564</f>
        <v>474</v>
      </c>
    </row>
    <row r="564" customFormat="false" ht="105" hidden="false" customHeight="false" outlineLevel="0" collapsed="false">
      <c r="A564" s="23" t="s">
        <v>366</v>
      </c>
      <c r="B564" s="21" t="s">
        <v>367</v>
      </c>
      <c r="C564" s="18"/>
      <c r="D564" s="19" t="n">
        <f aca="false">D565+D567</f>
        <v>474</v>
      </c>
    </row>
    <row r="565" customFormat="false" ht="45" hidden="false" customHeight="false" outlineLevel="0" collapsed="false">
      <c r="A565" s="22" t="s">
        <v>29</v>
      </c>
      <c r="B565" s="21" t="s">
        <v>367</v>
      </c>
      <c r="C565" s="18" t="n">
        <v>100</v>
      </c>
      <c r="D565" s="19" t="n">
        <f aca="false">D566</f>
        <v>372.9</v>
      </c>
    </row>
    <row r="566" customFormat="false" ht="15" hidden="false" customHeight="false" outlineLevel="0" collapsed="false">
      <c r="A566" s="22" t="s">
        <v>31</v>
      </c>
      <c r="B566" s="21" t="s">
        <v>367</v>
      </c>
      <c r="C566" s="18" t="n">
        <v>120</v>
      </c>
      <c r="D566" s="19" t="n">
        <f aca="false">прил_3!F435</f>
        <v>372.9</v>
      </c>
    </row>
    <row r="567" customFormat="false" ht="15" hidden="false" customHeight="false" outlineLevel="0" collapsed="false">
      <c r="A567" s="22" t="s">
        <v>43</v>
      </c>
      <c r="B567" s="21" t="s">
        <v>367</v>
      </c>
      <c r="C567" s="18" t="n">
        <v>200</v>
      </c>
      <c r="D567" s="19" t="n">
        <f aca="false">D568</f>
        <v>101.1</v>
      </c>
    </row>
    <row r="568" customFormat="false" ht="30" hidden="false" customHeight="false" outlineLevel="0" collapsed="false">
      <c r="A568" s="22" t="s">
        <v>45</v>
      </c>
      <c r="B568" s="21" t="s">
        <v>367</v>
      </c>
      <c r="C568" s="18" t="n">
        <v>240</v>
      </c>
      <c r="D568" s="19" t="n">
        <f aca="false">прил_3!F437</f>
        <v>101.1</v>
      </c>
    </row>
    <row r="569" customFormat="false" ht="30" hidden="false" customHeight="false" outlineLevel="0" collapsed="false">
      <c r="A569" s="35" t="s">
        <v>368</v>
      </c>
      <c r="B569" s="21" t="s">
        <v>369</v>
      </c>
      <c r="C569" s="18"/>
      <c r="D569" s="19" t="n">
        <f aca="false">D570</f>
        <v>120</v>
      </c>
    </row>
    <row r="570" customFormat="false" ht="30" hidden="false" customHeight="false" outlineLevel="0" collapsed="false">
      <c r="A570" s="41" t="s">
        <v>370</v>
      </c>
      <c r="B570" s="21" t="s">
        <v>371</v>
      </c>
      <c r="C570" s="18"/>
      <c r="D570" s="19" t="n">
        <f aca="false">D571</f>
        <v>120</v>
      </c>
    </row>
    <row r="571" customFormat="false" ht="15" hidden="false" customHeight="false" outlineLevel="0" collapsed="false">
      <c r="A571" s="22" t="s">
        <v>43</v>
      </c>
      <c r="B571" s="21" t="s">
        <v>371</v>
      </c>
      <c r="C571" s="18" t="n">
        <v>200</v>
      </c>
      <c r="D571" s="19" t="n">
        <f aca="false">D572</f>
        <v>120</v>
      </c>
    </row>
    <row r="572" customFormat="false" ht="30" hidden="false" customHeight="false" outlineLevel="0" collapsed="false">
      <c r="A572" s="22" t="s">
        <v>45</v>
      </c>
      <c r="B572" s="21" t="s">
        <v>371</v>
      </c>
      <c r="C572" s="18" t="n">
        <v>240</v>
      </c>
      <c r="D572" s="19" t="n">
        <f aca="false">прил_3!F441</f>
        <v>120</v>
      </c>
    </row>
    <row r="573" customFormat="false" ht="31.2" hidden="false" customHeight="false" outlineLevel="0" collapsed="false">
      <c r="A573" s="63" t="s">
        <v>300</v>
      </c>
      <c r="B573" s="64" t="s">
        <v>301</v>
      </c>
      <c r="C573" s="68"/>
      <c r="D573" s="70" t="n">
        <f aca="false">D574+D601+D621</f>
        <v>173040.5</v>
      </c>
    </row>
    <row r="574" customFormat="false" ht="15" hidden="false" customHeight="false" outlineLevel="0" collapsed="false">
      <c r="A574" s="20" t="s">
        <v>302</v>
      </c>
      <c r="B574" s="21" t="s">
        <v>303</v>
      </c>
      <c r="C574" s="25"/>
      <c r="D574" s="19" t="n">
        <f aca="false">D575+D588</f>
        <v>82152.2</v>
      </c>
    </row>
    <row r="575" customFormat="false" ht="30" hidden="false" customHeight="false" outlineLevel="0" collapsed="false">
      <c r="A575" s="24" t="s">
        <v>417</v>
      </c>
      <c r="B575" s="21" t="s">
        <v>418</v>
      </c>
      <c r="C575" s="25"/>
      <c r="D575" s="19" t="n">
        <f aca="false">D576+D579+D582+D585</f>
        <v>35928.8</v>
      </c>
    </row>
    <row r="576" customFormat="false" ht="15" hidden="false" customHeight="false" outlineLevel="0" collapsed="false">
      <c r="A576" s="24" t="s">
        <v>419</v>
      </c>
      <c r="B576" s="21" t="s">
        <v>420</v>
      </c>
      <c r="C576" s="25"/>
      <c r="D576" s="19" t="n">
        <f aca="false">D577</f>
        <v>1200</v>
      </c>
    </row>
    <row r="577" customFormat="false" ht="30" hidden="false" customHeight="false" outlineLevel="0" collapsed="false">
      <c r="A577" s="22" t="s">
        <v>139</v>
      </c>
      <c r="B577" s="21" t="s">
        <v>420</v>
      </c>
      <c r="C577" s="18" t="s">
        <v>140</v>
      </c>
      <c r="D577" s="19" t="n">
        <f aca="false">D578</f>
        <v>1200</v>
      </c>
    </row>
    <row r="578" customFormat="false" ht="15" hidden="false" customHeight="false" outlineLevel="0" collapsed="false">
      <c r="A578" s="22" t="s">
        <v>141</v>
      </c>
      <c r="B578" s="21" t="s">
        <v>420</v>
      </c>
      <c r="C578" s="18" t="s">
        <v>142</v>
      </c>
      <c r="D578" s="19" t="n">
        <f aca="false">прил_3!F506</f>
        <v>1200</v>
      </c>
    </row>
    <row r="579" customFormat="false" ht="15" hidden="false" customHeight="false" outlineLevel="0" collapsed="false">
      <c r="A579" s="24" t="s">
        <v>421</v>
      </c>
      <c r="B579" s="21" t="s">
        <v>422</v>
      </c>
      <c r="C579" s="18"/>
      <c r="D579" s="19" t="n">
        <f aca="false">D580</f>
        <v>17000</v>
      </c>
    </row>
    <row r="580" customFormat="false" ht="30" hidden="false" customHeight="false" outlineLevel="0" collapsed="false">
      <c r="A580" s="22" t="s">
        <v>139</v>
      </c>
      <c r="B580" s="21" t="s">
        <v>422</v>
      </c>
      <c r="C580" s="18" t="s">
        <v>140</v>
      </c>
      <c r="D580" s="19" t="n">
        <f aca="false">D581</f>
        <v>17000</v>
      </c>
    </row>
    <row r="581" customFormat="false" ht="15" hidden="false" customHeight="false" outlineLevel="0" collapsed="false">
      <c r="A581" s="22" t="s">
        <v>141</v>
      </c>
      <c r="B581" s="21" t="s">
        <v>422</v>
      </c>
      <c r="C581" s="18" t="s">
        <v>142</v>
      </c>
      <c r="D581" s="19" t="n">
        <f aca="false">прил_3!F509</f>
        <v>17000</v>
      </c>
    </row>
    <row r="582" customFormat="false" ht="15" hidden="false" customHeight="false" outlineLevel="0" collapsed="false">
      <c r="A582" s="24" t="s">
        <v>423</v>
      </c>
      <c r="B582" s="21" t="s">
        <v>424</v>
      </c>
      <c r="C582" s="18"/>
      <c r="D582" s="19" t="n">
        <f aca="false">D583</f>
        <v>15307.6</v>
      </c>
    </row>
    <row r="583" customFormat="false" ht="30" hidden="false" customHeight="false" outlineLevel="0" collapsed="false">
      <c r="A583" s="22" t="s">
        <v>139</v>
      </c>
      <c r="B583" s="21" t="s">
        <v>424</v>
      </c>
      <c r="C583" s="18" t="s">
        <v>140</v>
      </c>
      <c r="D583" s="19" t="n">
        <f aca="false">D584</f>
        <v>15307.6</v>
      </c>
    </row>
    <row r="584" customFormat="false" ht="15" hidden="false" customHeight="false" outlineLevel="0" collapsed="false">
      <c r="A584" s="22" t="s">
        <v>141</v>
      </c>
      <c r="B584" s="21" t="s">
        <v>424</v>
      </c>
      <c r="C584" s="18" t="s">
        <v>142</v>
      </c>
      <c r="D584" s="19" t="n">
        <f aca="false">прил_3!F512</f>
        <v>15307.6</v>
      </c>
    </row>
    <row r="585" customFormat="false" ht="15" hidden="false" customHeight="false" outlineLevel="0" collapsed="false">
      <c r="A585" s="22" t="s">
        <v>425</v>
      </c>
      <c r="B585" s="21" t="s">
        <v>426</v>
      </c>
      <c r="C585" s="18"/>
      <c r="D585" s="19" t="n">
        <f aca="false">D586</f>
        <v>2421.2</v>
      </c>
    </row>
    <row r="586" customFormat="false" ht="30" hidden="false" customHeight="false" outlineLevel="0" collapsed="false">
      <c r="A586" s="22" t="s">
        <v>139</v>
      </c>
      <c r="B586" s="21" t="s">
        <v>426</v>
      </c>
      <c r="C586" s="18" t="s">
        <v>140</v>
      </c>
      <c r="D586" s="19" t="n">
        <f aca="false">D587</f>
        <v>2421.2</v>
      </c>
    </row>
    <row r="587" customFormat="false" ht="15" hidden="false" customHeight="false" outlineLevel="0" collapsed="false">
      <c r="A587" s="22" t="s">
        <v>141</v>
      </c>
      <c r="B587" s="21" t="s">
        <v>426</v>
      </c>
      <c r="C587" s="18" t="s">
        <v>142</v>
      </c>
      <c r="D587" s="19" t="n">
        <f aca="false">прил_3!F515</f>
        <v>2421.2</v>
      </c>
    </row>
    <row r="588" customFormat="false" ht="15" hidden="false" customHeight="false" outlineLevel="0" collapsed="false">
      <c r="A588" s="24" t="s">
        <v>304</v>
      </c>
      <c r="B588" s="21" t="s">
        <v>305</v>
      </c>
      <c r="C588" s="25"/>
      <c r="D588" s="19" t="n">
        <f aca="false">D592+D595+D589+D598</f>
        <v>46223.4</v>
      </c>
    </row>
    <row r="589" customFormat="false" ht="30" hidden="false" customHeight="false" outlineLevel="0" collapsed="false">
      <c r="A589" s="24" t="s">
        <v>427</v>
      </c>
      <c r="B589" s="21" t="s">
        <v>428</v>
      </c>
      <c r="C589" s="25"/>
      <c r="D589" s="19" t="n">
        <f aca="false">D590</f>
        <v>12121.2</v>
      </c>
    </row>
    <row r="590" customFormat="false" ht="15" hidden="false" customHeight="false" outlineLevel="0" collapsed="false">
      <c r="A590" s="22" t="s">
        <v>43</v>
      </c>
      <c r="B590" s="21" t="s">
        <v>428</v>
      </c>
      <c r="C590" s="18" t="s">
        <v>44</v>
      </c>
      <c r="D590" s="19" t="n">
        <f aca="false">D591</f>
        <v>12121.2</v>
      </c>
    </row>
    <row r="591" customFormat="false" ht="30" hidden="false" customHeight="false" outlineLevel="0" collapsed="false">
      <c r="A591" s="22" t="s">
        <v>45</v>
      </c>
      <c r="B591" s="21" t="s">
        <v>428</v>
      </c>
      <c r="C591" s="18" t="s">
        <v>46</v>
      </c>
      <c r="D591" s="19" t="n">
        <f aca="false">прил_3!F519</f>
        <v>12121.2</v>
      </c>
    </row>
    <row r="592" customFormat="false" ht="30" hidden="false" customHeight="false" outlineLevel="0" collapsed="false">
      <c r="A592" s="24" t="s">
        <v>429</v>
      </c>
      <c r="B592" s="21" t="s">
        <v>430</v>
      </c>
      <c r="C592" s="25"/>
      <c r="D592" s="19" t="n">
        <f aca="false">D593</f>
        <v>162.7</v>
      </c>
    </row>
    <row r="593" customFormat="false" ht="30" hidden="false" customHeight="false" outlineLevel="0" collapsed="false">
      <c r="A593" s="22" t="s">
        <v>139</v>
      </c>
      <c r="B593" s="21" t="s">
        <v>430</v>
      </c>
      <c r="C593" s="18" t="s">
        <v>140</v>
      </c>
      <c r="D593" s="19" t="n">
        <f aca="false">D594</f>
        <v>162.7</v>
      </c>
    </row>
    <row r="594" customFormat="false" ht="15" hidden="false" customHeight="false" outlineLevel="0" collapsed="false">
      <c r="A594" s="22" t="s">
        <v>141</v>
      </c>
      <c r="B594" s="21" t="s">
        <v>430</v>
      </c>
      <c r="C594" s="18" t="s">
        <v>142</v>
      </c>
      <c r="D594" s="19" t="n">
        <f aca="false">прил_3!F522</f>
        <v>162.7</v>
      </c>
    </row>
    <row r="595" customFormat="false" ht="30" hidden="false" customHeight="false" outlineLevel="0" collapsed="false">
      <c r="A595" s="24" t="s">
        <v>431</v>
      </c>
      <c r="B595" s="21" t="s">
        <v>432</v>
      </c>
      <c r="C595" s="25"/>
      <c r="D595" s="40" t="n">
        <f aca="false">D596</f>
        <v>15585.9</v>
      </c>
    </row>
    <row r="596" customFormat="false" ht="15" hidden="false" customHeight="false" outlineLevel="0" collapsed="false">
      <c r="A596" s="22" t="s">
        <v>43</v>
      </c>
      <c r="B596" s="21" t="s">
        <v>432</v>
      </c>
      <c r="C596" s="25" t="n">
        <v>200</v>
      </c>
      <c r="D596" s="40" t="n">
        <f aca="false">D597</f>
        <v>15585.9</v>
      </c>
    </row>
    <row r="597" customFormat="false" ht="30" hidden="false" customHeight="false" outlineLevel="0" collapsed="false">
      <c r="A597" s="22" t="s">
        <v>45</v>
      </c>
      <c r="B597" s="21" t="s">
        <v>432</v>
      </c>
      <c r="C597" s="25" t="n">
        <v>240</v>
      </c>
      <c r="D597" s="40" t="n">
        <f aca="false">прил_3!F525</f>
        <v>15585.9</v>
      </c>
    </row>
    <row r="598" customFormat="false" ht="15" hidden="false" customHeight="false" outlineLevel="0" collapsed="false">
      <c r="A598" s="24" t="s">
        <v>306</v>
      </c>
      <c r="B598" s="21" t="s">
        <v>307</v>
      </c>
      <c r="C598" s="18"/>
      <c r="D598" s="19" t="n">
        <f aca="false">D599</f>
        <v>18353.6</v>
      </c>
    </row>
    <row r="599" customFormat="false" ht="30" hidden="false" customHeight="false" outlineLevel="0" collapsed="false">
      <c r="A599" s="22" t="s">
        <v>139</v>
      </c>
      <c r="B599" s="21" t="s">
        <v>307</v>
      </c>
      <c r="C599" s="18" t="s">
        <v>140</v>
      </c>
      <c r="D599" s="19" t="n">
        <f aca="false">D600</f>
        <v>18353.6</v>
      </c>
    </row>
    <row r="600" customFormat="false" ht="15" hidden="false" customHeight="false" outlineLevel="0" collapsed="false">
      <c r="A600" s="22" t="s">
        <v>141</v>
      </c>
      <c r="B600" s="21" t="s">
        <v>307</v>
      </c>
      <c r="C600" s="18" t="s">
        <v>142</v>
      </c>
      <c r="D600" s="19" t="n">
        <f aca="false">прил_3!F352</f>
        <v>18353.6</v>
      </c>
    </row>
    <row r="601" customFormat="false" ht="15" hidden="false" customHeight="false" outlineLevel="0" collapsed="false">
      <c r="A601" s="20" t="s">
        <v>308</v>
      </c>
      <c r="B601" s="21" t="s">
        <v>309</v>
      </c>
      <c r="C601" s="25"/>
      <c r="D601" s="19" t="n">
        <f aca="false">D602</f>
        <v>85843.8</v>
      </c>
    </row>
    <row r="602" customFormat="false" ht="30" hidden="false" customHeight="false" outlineLevel="0" collapsed="false">
      <c r="A602" s="24" t="s">
        <v>310</v>
      </c>
      <c r="B602" s="21" t="s">
        <v>311</v>
      </c>
      <c r="C602" s="25"/>
      <c r="D602" s="19" t="n">
        <f aca="false">D603+D606+D609+D612+D615+D618</f>
        <v>85843.8</v>
      </c>
    </row>
    <row r="603" customFormat="false" ht="15" hidden="false" customHeight="false" outlineLevel="0" collapsed="false">
      <c r="A603" s="24" t="s">
        <v>433</v>
      </c>
      <c r="B603" s="21" t="s">
        <v>434</v>
      </c>
      <c r="C603" s="25"/>
      <c r="D603" s="19" t="n">
        <f aca="false">D604</f>
        <v>11000</v>
      </c>
    </row>
    <row r="604" customFormat="false" ht="30" hidden="false" customHeight="false" outlineLevel="0" collapsed="false">
      <c r="A604" s="22" t="s">
        <v>139</v>
      </c>
      <c r="B604" s="21" t="s">
        <v>434</v>
      </c>
      <c r="C604" s="18" t="s">
        <v>140</v>
      </c>
      <c r="D604" s="19" t="n">
        <f aca="false">D605</f>
        <v>11000</v>
      </c>
    </row>
    <row r="605" customFormat="false" ht="15" hidden="false" customHeight="false" outlineLevel="0" collapsed="false">
      <c r="A605" s="22" t="s">
        <v>141</v>
      </c>
      <c r="B605" s="21" t="s">
        <v>434</v>
      </c>
      <c r="C605" s="18" t="s">
        <v>142</v>
      </c>
      <c r="D605" s="19" t="n">
        <f aca="false">прил_3!F530</f>
        <v>11000</v>
      </c>
    </row>
    <row r="606" customFormat="false" ht="30" hidden="false" customHeight="false" outlineLevel="0" collapsed="false">
      <c r="A606" s="22" t="s">
        <v>435</v>
      </c>
      <c r="B606" s="21" t="s">
        <v>436</v>
      </c>
      <c r="C606" s="18"/>
      <c r="D606" s="19" t="n">
        <f aca="false">D607</f>
        <v>10500</v>
      </c>
    </row>
    <row r="607" customFormat="false" ht="30" hidden="false" customHeight="false" outlineLevel="0" collapsed="false">
      <c r="A607" s="22" t="s">
        <v>139</v>
      </c>
      <c r="B607" s="21" t="s">
        <v>436</v>
      </c>
      <c r="C607" s="18" t="s">
        <v>140</v>
      </c>
      <c r="D607" s="19" t="n">
        <f aca="false">D608</f>
        <v>10500</v>
      </c>
    </row>
    <row r="608" customFormat="false" ht="15" hidden="false" customHeight="false" outlineLevel="0" collapsed="false">
      <c r="A608" s="22" t="s">
        <v>141</v>
      </c>
      <c r="B608" s="21" t="s">
        <v>436</v>
      </c>
      <c r="C608" s="18" t="s">
        <v>142</v>
      </c>
      <c r="D608" s="19" t="n">
        <f aca="false">прил_3!F533</f>
        <v>10500</v>
      </c>
    </row>
    <row r="609" customFormat="false" ht="30" hidden="false" customHeight="false" outlineLevel="0" collapsed="false">
      <c r="A609" s="22" t="s">
        <v>312</v>
      </c>
      <c r="B609" s="21" t="s">
        <v>313</v>
      </c>
      <c r="C609" s="18"/>
      <c r="D609" s="19" t="n">
        <f aca="false">D610</f>
        <v>1500</v>
      </c>
    </row>
    <row r="610" customFormat="false" ht="15" hidden="false" customHeight="false" outlineLevel="0" collapsed="false">
      <c r="A610" s="22" t="s">
        <v>43</v>
      </c>
      <c r="B610" s="21" t="s">
        <v>313</v>
      </c>
      <c r="C610" s="18" t="s">
        <v>44</v>
      </c>
      <c r="D610" s="19" t="n">
        <f aca="false">D611</f>
        <v>1500</v>
      </c>
    </row>
    <row r="611" customFormat="false" ht="30" hidden="false" customHeight="false" outlineLevel="0" collapsed="false">
      <c r="A611" s="22" t="s">
        <v>45</v>
      </c>
      <c r="B611" s="21" t="s">
        <v>313</v>
      </c>
      <c r="C611" s="18" t="s">
        <v>46</v>
      </c>
      <c r="D611" s="19" t="n">
        <f aca="false">прил_3!F357</f>
        <v>1500</v>
      </c>
    </row>
    <row r="612" customFormat="false" ht="30" hidden="false" customHeight="false" outlineLevel="0" collapsed="false">
      <c r="A612" s="22" t="s">
        <v>437</v>
      </c>
      <c r="B612" s="21" t="s">
        <v>438</v>
      </c>
      <c r="C612" s="18"/>
      <c r="D612" s="19" t="n">
        <f aca="false">D613</f>
        <v>20965</v>
      </c>
    </row>
    <row r="613" customFormat="false" ht="30" hidden="false" customHeight="false" outlineLevel="0" collapsed="false">
      <c r="A613" s="22" t="s">
        <v>139</v>
      </c>
      <c r="B613" s="21" t="s">
        <v>438</v>
      </c>
      <c r="C613" s="18" t="s">
        <v>140</v>
      </c>
      <c r="D613" s="19" t="n">
        <f aca="false">D614</f>
        <v>20965</v>
      </c>
    </row>
    <row r="614" customFormat="false" ht="15" hidden="false" customHeight="false" outlineLevel="0" collapsed="false">
      <c r="A614" s="22" t="s">
        <v>141</v>
      </c>
      <c r="B614" s="21" t="s">
        <v>438</v>
      </c>
      <c r="C614" s="18" t="s">
        <v>142</v>
      </c>
      <c r="D614" s="19" t="n">
        <f aca="false">прил_3!F536</f>
        <v>20965</v>
      </c>
    </row>
    <row r="615" customFormat="false" ht="30" hidden="false" customHeight="false" outlineLevel="0" collapsed="false">
      <c r="A615" s="24" t="s">
        <v>439</v>
      </c>
      <c r="B615" s="21" t="s">
        <v>440</v>
      </c>
      <c r="C615" s="25"/>
      <c r="D615" s="19" t="n">
        <f aca="false">D616</f>
        <v>1500</v>
      </c>
    </row>
    <row r="616" customFormat="false" ht="30" hidden="false" customHeight="false" outlineLevel="0" collapsed="false">
      <c r="A616" s="22" t="s">
        <v>139</v>
      </c>
      <c r="B616" s="21" t="s">
        <v>440</v>
      </c>
      <c r="C616" s="18" t="s">
        <v>140</v>
      </c>
      <c r="D616" s="19" t="n">
        <f aca="false">D617</f>
        <v>1500</v>
      </c>
    </row>
    <row r="617" customFormat="false" ht="15" hidden="false" customHeight="false" outlineLevel="0" collapsed="false">
      <c r="A617" s="22" t="s">
        <v>141</v>
      </c>
      <c r="B617" s="21" t="s">
        <v>440</v>
      </c>
      <c r="C617" s="18" t="s">
        <v>142</v>
      </c>
      <c r="D617" s="19" t="n">
        <f aca="false">прил_3!F539</f>
        <v>1500</v>
      </c>
    </row>
    <row r="618" customFormat="false" ht="30" hidden="false" customHeight="false" outlineLevel="0" collapsed="false">
      <c r="A618" s="24" t="s">
        <v>449</v>
      </c>
      <c r="B618" s="21" t="s">
        <v>450</v>
      </c>
      <c r="C618" s="25"/>
      <c r="D618" s="19" t="n">
        <f aca="false">D619</f>
        <v>40378.8</v>
      </c>
    </row>
    <row r="619" customFormat="false" ht="30" hidden="false" customHeight="false" outlineLevel="0" collapsed="false">
      <c r="A619" s="22" t="s">
        <v>139</v>
      </c>
      <c r="B619" s="21" t="s">
        <v>450</v>
      </c>
      <c r="C619" s="18" t="s">
        <v>140</v>
      </c>
      <c r="D619" s="19" t="n">
        <f aca="false">D620</f>
        <v>40378.8</v>
      </c>
    </row>
    <row r="620" customFormat="false" ht="15" hidden="false" customHeight="false" outlineLevel="0" collapsed="false">
      <c r="A620" s="22" t="s">
        <v>141</v>
      </c>
      <c r="B620" s="21" t="s">
        <v>450</v>
      </c>
      <c r="C620" s="18" t="s">
        <v>142</v>
      </c>
      <c r="D620" s="19" t="n">
        <f aca="false">прил_3!F573</f>
        <v>40378.8</v>
      </c>
    </row>
    <row r="621" customFormat="false" ht="30" hidden="false" customHeight="false" outlineLevel="0" collapsed="false">
      <c r="A621" s="20" t="s">
        <v>380</v>
      </c>
      <c r="B621" s="21" t="s">
        <v>381</v>
      </c>
      <c r="C621" s="25"/>
      <c r="D621" s="19" t="n">
        <f aca="false">D622</f>
        <v>5044.5</v>
      </c>
    </row>
    <row r="622" customFormat="false" ht="30" hidden="false" customHeight="false" outlineLevel="0" collapsed="false">
      <c r="A622" s="24" t="s">
        <v>382</v>
      </c>
      <c r="B622" s="21" t="s">
        <v>383</v>
      </c>
      <c r="C622" s="25"/>
      <c r="D622" s="19" t="n">
        <f aca="false">D623</f>
        <v>5044.5</v>
      </c>
    </row>
    <row r="623" customFormat="false" ht="15" hidden="false" customHeight="false" outlineLevel="0" collapsed="false">
      <c r="A623" s="24" t="s">
        <v>384</v>
      </c>
      <c r="B623" s="21" t="s">
        <v>385</v>
      </c>
      <c r="C623" s="25"/>
      <c r="D623" s="19" t="n">
        <f aca="false">D624</f>
        <v>5044.5</v>
      </c>
    </row>
    <row r="624" customFormat="false" ht="15" hidden="false" customHeight="false" outlineLevel="0" collapsed="false">
      <c r="A624" s="26" t="s">
        <v>67</v>
      </c>
      <c r="B624" s="21" t="s">
        <v>385</v>
      </c>
      <c r="C624" s="18" t="n">
        <v>800</v>
      </c>
      <c r="D624" s="19" t="n">
        <f aca="false">D625</f>
        <v>5044.5</v>
      </c>
    </row>
    <row r="625" customFormat="false" ht="30" hidden="false" customHeight="false" outlineLevel="0" collapsed="false">
      <c r="A625" s="26" t="s">
        <v>386</v>
      </c>
      <c r="B625" s="21" t="s">
        <v>385</v>
      </c>
      <c r="C625" s="18" t="n">
        <v>810</v>
      </c>
      <c r="D625" s="19" t="n">
        <f aca="false">прил_3!F461</f>
        <v>5044.5</v>
      </c>
    </row>
    <row r="626" customFormat="false" ht="15.6" hidden="false" customHeight="false" outlineLevel="0" collapsed="false">
      <c r="A626" s="63" t="s">
        <v>372</v>
      </c>
      <c r="B626" s="64" t="s">
        <v>373</v>
      </c>
      <c r="C626" s="68"/>
      <c r="D626" s="70" t="n">
        <f aca="false">D627+D636</f>
        <v>524836.6</v>
      </c>
    </row>
    <row r="627" customFormat="false" ht="15" hidden="false" customHeight="false" outlineLevel="0" collapsed="false">
      <c r="A627" s="20" t="s">
        <v>497</v>
      </c>
      <c r="B627" s="21" t="s">
        <v>498</v>
      </c>
      <c r="C627" s="25"/>
      <c r="D627" s="19" t="n">
        <f aca="false">D628+D632</f>
        <v>514757.6</v>
      </c>
    </row>
    <row r="628" customFormat="false" ht="30" hidden="false" customHeight="false" outlineLevel="0" collapsed="false">
      <c r="A628" s="23" t="s">
        <v>499</v>
      </c>
      <c r="B628" s="21" t="s">
        <v>500</v>
      </c>
      <c r="C628" s="25"/>
      <c r="D628" s="19" t="n">
        <f aca="false">D629</f>
        <v>74947</v>
      </c>
    </row>
    <row r="629" customFormat="false" ht="15" hidden="false" customHeight="false" outlineLevel="0" collapsed="false">
      <c r="A629" s="23" t="s">
        <v>501</v>
      </c>
      <c r="B629" s="21" t="s">
        <v>502</v>
      </c>
      <c r="C629" s="25"/>
      <c r="D629" s="19" t="n">
        <f aca="false">D630</f>
        <v>74947</v>
      </c>
    </row>
    <row r="630" customFormat="false" ht="30" hidden="false" customHeight="false" outlineLevel="0" collapsed="false">
      <c r="A630" s="22" t="s">
        <v>396</v>
      </c>
      <c r="B630" s="21" t="s">
        <v>502</v>
      </c>
      <c r="C630" s="18" t="s">
        <v>397</v>
      </c>
      <c r="D630" s="19" t="n">
        <f aca="false">D631</f>
        <v>74947</v>
      </c>
    </row>
    <row r="631" customFormat="false" ht="15" hidden="false" customHeight="false" outlineLevel="0" collapsed="false">
      <c r="A631" s="22" t="s">
        <v>398</v>
      </c>
      <c r="B631" s="21" t="s">
        <v>502</v>
      </c>
      <c r="C631" s="18" t="s">
        <v>399</v>
      </c>
      <c r="D631" s="19" t="n">
        <f aca="false">прил_3!F661</f>
        <v>74947</v>
      </c>
    </row>
    <row r="632" customFormat="false" ht="15" hidden="false" customHeight="false" outlineLevel="0" collapsed="false">
      <c r="A632" s="23" t="s">
        <v>531</v>
      </c>
      <c r="B632" s="21" t="s">
        <v>532</v>
      </c>
      <c r="C632" s="25"/>
      <c r="D632" s="19" t="n">
        <f aca="false">D633</f>
        <v>439810.6</v>
      </c>
    </row>
    <row r="633" customFormat="false" ht="30" hidden="false" customHeight="false" outlineLevel="0" collapsed="false">
      <c r="A633" s="23" t="s">
        <v>533</v>
      </c>
      <c r="B633" s="21" t="s">
        <v>534</v>
      </c>
      <c r="C633" s="25"/>
      <c r="D633" s="19" t="n">
        <f aca="false">D634</f>
        <v>439810.6</v>
      </c>
    </row>
    <row r="634" customFormat="false" ht="30" hidden="false" customHeight="false" outlineLevel="0" collapsed="false">
      <c r="A634" s="22" t="s">
        <v>396</v>
      </c>
      <c r="B634" s="21" t="s">
        <v>534</v>
      </c>
      <c r="C634" s="18" t="s">
        <v>397</v>
      </c>
      <c r="D634" s="19" t="n">
        <f aca="false">D635</f>
        <v>439810.6</v>
      </c>
    </row>
    <row r="635" customFormat="false" ht="15" hidden="false" customHeight="false" outlineLevel="0" collapsed="false">
      <c r="A635" s="22" t="s">
        <v>398</v>
      </c>
      <c r="B635" s="21" t="s">
        <v>534</v>
      </c>
      <c r="C635" s="18" t="s">
        <v>399</v>
      </c>
      <c r="D635" s="19" t="n">
        <f aca="false">прил_3!F736</f>
        <v>439810.6</v>
      </c>
    </row>
    <row r="636" customFormat="false" ht="15" hidden="false" customHeight="false" outlineLevel="0" collapsed="false">
      <c r="A636" s="20" t="s">
        <v>143</v>
      </c>
      <c r="B636" s="21" t="s">
        <v>374</v>
      </c>
      <c r="C636" s="25"/>
      <c r="D636" s="40" t="n">
        <f aca="false">D637</f>
        <v>10079</v>
      </c>
    </row>
    <row r="637" customFormat="false" ht="30" hidden="false" customHeight="false" outlineLevel="0" collapsed="false">
      <c r="A637" s="20" t="s">
        <v>25</v>
      </c>
      <c r="B637" s="21" t="s">
        <v>375</v>
      </c>
      <c r="C637" s="25"/>
      <c r="D637" s="40" t="n">
        <f aca="false">D638</f>
        <v>10079</v>
      </c>
    </row>
    <row r="638" customFormat="false" ht="30" hidden="false" customHeight="false" outlineLevel="0" collapsed="false">
      <c r="A638" s="42" t="s">
        <v>376</v>
      </c>
      <c r="B638" s="21" t="s">
        <v>377</v>
      </c>
      <c r="C638" s="25"/>
      <c r="D638" s="40" t="n">
        <f aca="false">D639+D641</f>
        <v>10079</v>
      </c>
    </row>
    <row r="639" customFormat="false" ht="45" hidden="false" customHeight="false" outlineLevel="0" collapsed="false">
      <c r="A639" s="26" t="s">
        <v>29</v>
      </c>
      <c r="B639" s="21" t="s">
        <v>377</v>
      </c>
      <c r="C639" s="25" t="n">
        <v>100</v>
      </c>
      <c r="D639" s="40" t="n">
        <f aca="false">D640</f>
        <v>9884</v>
      </c>
    </row>
    <row r="640" customFormat="false" ht="15" hidden="false" customHeight="false" outlineLevel="0" collapsed="false">
      <c r="A640" s="26" t="s">
        <v>123</v>
      </c>
      <c r="B640" s="21" t="s">
        <v>377</v>
      </c>
      <c r="C640" s="25" t="n">
        <v>110</v>
      </c>
      <c r="D640" s="40" t="n">
        <f aca="false">прил_3!F447</f>
        <v>9884</v>
      </c>
    </row>
    <row r="641" customFormat="false" ht="15" hidden="false" customHeight="false" outlineLevel="0" collapsed="false">
      <c r="A641" s="22" t="s">
        <v>43</v>
      </c>
      <c r="B641" s="21" t="s">
        <v>377</v>
      </c>
      <c r="C641" s="25" t="n">
        <v>200</v>
      </c>
      <c r="D641" s="40" t="n">
        <f aca="false">D642</f>
        <v>195</v>
      </c>
    </row>
    <row r="642" customFormat="false" ht="30" hidden="false" customHeight="false" outlineLevel="0" collapsed="false">
      <c r="A642" s="22" t="s">
        <v>45</v>
      </c>
      <c r="B642" s="21" t="s">
        <v>377</v>
      </c>
      <c r="C642" s="25" t="n">
        <v>240</v>
      </c>
      <c r="D642" s="40" t="n">
        <f aca="false">прил_3!F449</f>
        <v>195</v>
      </c>
    </row>
    <row r="643" customFormat="false" ht="15.6" hidden="false" customHeight="false" outlineLevel="0" collapsed="false">
      <c r="A643" s="71" t="s">
        <v>719</v>
      </c>
      <c r="B643" s="21"/>
      <c r="C643" s="25"/>
      <c r="D643" s="16" t="n">
        <f aca="false">D26+D32+D63+D145+D179+D195+D208+D229+D319+D349+D372+D383+D457+D500+D517+D561+D573+D626</f>
        <v>2805264.8</v>
      </c>
    </row>
    <row r="644" customFormat="false" ht="30" hidden="false" customHeight="false" outlineLevel="0" collapsed="false">
      <c r="A644" s="20" t="s">
        <v>35</v>
      </c>
      <c r="B644" s="21" t="s">
        <v>36</v>
      </c>
      <c r="C644" s="19"/>
      <c r="D644" s="19" t="n">
        <f aca="false">D645+D648+D651+D656+D659</f>
        <v>11841.85</v>
      </c>
    </row>
    <row r="645" customFormat="false" ht="15" hidden="false" customHeight="false" outlineLevel="0" collapsed="false">
      <c r="A645" s="23" t="s">
        <v>37</v>
      </c>
      <c r="B645" s="21" t="s">
        <v>38</v>
      </c>
      <c r="C645" s="19"/>
      <c r="D645" s="19" t="n">
        <f aca="false">D646</f>
        <v>2314.15</v>
      </c>
    </row>
    <row r="646" customFormat="false" ht="45" hidden="false" customHeight="false" outlineLevel="0" collapsed="false">
      <c r="A646" s="22" t="s">
        <v>29</v>
      </c>
      <c r="B646" s="21" t="s">
        <v>38</v>
      </c>
      <c r="C646" s="18" t="s">
        <v>30</v>
      </c>
      <c r="D646" s="19" t="n">
        <f aca="false">D647</f>
        <v>2314.15</v>
      </c>
    </row>
    <row r="647" customFormat="false" ht="15" hidden="false" customHeight="false" outlineLevel="0" collapsed="false">
      <c r="A647" s="22" t="s">
        <v>31</v>
      </c>
      <c r="B647" s="21" t="s">
        <v>38</v>
      </c>
      <c r="C647" s="18" t="s">
        <v>32</v>
      </c>
      <c r="D647" s="19" t="n">
        <f aca="false">прил_3!F39</f>
        <v>2314.15</v>
      </c>
    </row>
    <row r="648" customFormat="false" ht="15" hidden="false" customHeight="false" outlineLevel="0" collapsed="false">
      <c r="A648" s="23" t="s">
        <v>39</v>
      </c>
      <c r="B648" s="21" t="s">
        <v>40</v>
      </c>
      <c r="C648" s="19"/>
      <c r="D648" s="19" t="n">
        <f aca="false">D649</f>
        <v>1527.7</v>
      </c>
    </row>
    <row r="649" customFormat="false" ht="45" hidden="false" customHeight="false" outlineLevel="0" collapsed="false">
      <c r="A649" s="22" t="s">
        <v>29</v>
      </c>
      <c r="B649" s="21" t="s">
        <v>40</v>
      </c>
      <c r="C649" s="18" t="s">
        <v>30</v>
      </c>
      <c r="D649" s="19" t="n">
        <f aca="false">D650</f>
        <v>1527.7</v>
      </c>
    </row>
    <row r="650" customFormat="false" ht="15" hidden="false" customHeight="false" outlineLevel="0" collapsed="false">
      <c r="A650" s="22" t="s">
        <v>31</v>
      </c>
      <c r="B650" s="21" t="s">
        <v>40</v>
      </c>
      <c r="C650" s="18" t="s">
        <v>32</v>
      </c>
      <c r="D650" s="19" t="n">
        <f aca="false">прил_3!F42</f>
        <v>1527.7</v>
      </c>
    </row>
    <row r="651" customFormat="false" ht="15" hidden="false" customHeight="false" outlineLevel="0" collapsed="false">
      <c r="A651" s="23" t="s">
        <v>41</v>
      </c>
      <c r="B651" s="21" t="s">
        <v>42</v>
      </c>
      <c r="C651" s="19"/>
      <c r="D651" s="19" t="n">
        <f aca="false">D652+D654</f>
        <v>2772</v>
      </c>
    </row>
    <row r="652" customFormat="false" ht="45" hidden="false" customHeight="false" outlineLevel="0" collapsed="false">
      <c r="A652" s="22" t="s">
        <v>29</v>
      </c>
      <c r="B652" s="21" t="s">
        <v>42</v>
      </c>
      <c r="C652" s="18" t="s">
        <v>30</v>
      </c>
      <c r="D652" s="19" t="n">
        <f aca="false">D653</f>
        <v>2688.6</v>
      </c>
    </row>
    <row r="653" customFormat="false" ht="15" hidden="false" customHeight="false" outlineLevel="0" collapsed="false">
      <c r="A653" s="22" t="s">
        <v>31</v>
      </c>
      <c r="B653" s="21" t="s">
        <v>42</v>
      </c>
      <c r="C653" s="18" t="s">
        <v>32</v>
      </c>
      <c r="D653" s="19" t="n">
        <f aca="false">прил_3!F45</f>
        <v>2688.6</v>
      </c>
    </row>
    <row r="654" customFormat="false" ht="15" hidden="false" customHeight="false" outlineLevel="0" collapsed="false">
      <c r="A654" s="22" t="s">
        <v>43</v>
      </c>
      <c r="B654" s="21" t="s">
        <v>42</v>
      </c>
      <c r="C654" s="18" t="s">
        <v>44</v>
      </c>
      <c r="D654" s="19" t="n">
        <f aca="false">D655</f>
        <v>83.4</v>
      </c>
    </row>
    <row r="655" customFormat="false" ht="30" hidden="false" customHeight="false" outlineLevel="0" collapsed="false">
      <c r="A655" s="22" t="s">
        <v>45</v>
      </c>
      <c r="B655" s="21" t="s">
        <v>42</v>
      </c>
      <c r="C655" s="18" t="s">
        <v>46</v>
      </c>
      <c r="D655" s="19" t="n">
        <f aca="false">прил_3!F47</f>
        <v>83.4</v>
      </c>
    </row>
    <row r="656" customFormat="false" ht="15" hidden="false" customHeight="false" outlineLevel="0" collapsed="false">
      <c r="A656" s="23" t="s">
        <v>91</v>
      </c>
      <c r="B656" s="27" t="s">
        <v>92</v>
      </c>
      <c r="C656" s="19"/>
      <c r="D656" s="19" t="n">
        <f aca="false">D657</f>
        <v>1759.9</v>
      </c>
    </row>
    <row r="657" customFormat="false" ht="45" hidden="false" customHeight="false" outlineLevel="0" collapsed="false">
      <c r="A657" s="22" t="s">
        <v>29</v>
      </c>
      <c r="B657" s="27" t="s">
        <v>92</v>
      </c>
      <c r="C657" s="18" t="s">
        <v>30</v>
      </c>
      <c r="D657" s="19" t="n">
        <f aca="false">D658</f>
        <v>1759.9</v>
      </c>
    </row>
    <row r="658" customFormat="false" ht="15" hidden="false" customHeight="false" outlineLevel="0" collapsed="false">
      <c r="A658" s="22" t="s">
        <v>31</v>
      </c>
      <c r="B658" s="27" t="s">
        <v>92</v>
      </c>
      <c r="C658" s="18" t="s">
        <v>32</v>
      </c>
      <c r="D658" s="19" t="n">
        <f aca="false">прил_3!F101</f>
        <v>1759.9</v>
      </c>
    </row>
    <row r="659" customFormat="false" ht="15" hidden="false" customHeight="false" outlineLevel="0" collapsed="false">
      <c r="A659" s="23" t="s">
        <v>93</v>
      </c>
      <c r="B659" s="27" t="s">
        <v>94</v>
      </c>
      <c r="C659" s="19"/>
      <c r="D659" s="19" t="n">
        <f aca="false">D660+D662+D664</f>
        <v>3468.1</v>
      </c>
    </row>
    <row r="660" customFormat="false" ht="45" hidden="false" customHeight="false" outlineLevel="0" collapsed="false">
      <c r="A660" s="22" t="s">
        <v>29</v>
      </c>
      <c r="B660" s="27" t="s">
        <v>94</v>
      </c>
      <c r="C660" s="18" t="s">
        <v>30</v>
      </c>
      <c r="D660" s="19" t="n">
        <f aca="false">D661</f>
        <v>3002.7</v>
      </c>
    </row>
    <row r="661" customFormat="false" ht="15" hidden="false" customHeight="false" outlineLevel="0" collapsed="false">
      <c r="A661" s="22" t="s">
        <v>31</v>
      </c>
      <c r="B661" s="27" t="s">
        <v>94</v>
      </c>
      <c r="C661" s="18" t="s">
        <v>32</v>
      </c>
      <c r="D661" s="19" t="n">
        <f aca="false">прил_3!F104</f>
        <v>3002.7</v>
      </c>
    </row>
    <row r="662" customFormat="false" ht="15" hidden="false" customHeight="false" outlineLevel="0" collapsed="false">
      <c r="A662" s="22" t="s">
        <v>43</v>
      </c>
      <c r="B662" s="27" t="s">
        <v>94</v>
      </c>
      <c r="C662" s="18" t="s">
        <v>44</v>
      </c>
      <c r="D662" s="19" t="n">
        <f aca="false">D663</f>
        <v>381.4</v>
      </c>
    </row>
    <row r="663" customFormat="false" ht="30" hidden="false" customHeight="false" outlineLevel="0" collapsed="false">
      <c r="A663" s="22" t="s">
        <v>45</v>
      </c>
      <c r="B663" s="27" t="s">
        <v>94</v>
      </c>
      <c r="C663" s="18" t="s">
        <v>46</v>
      </c>
      <c r="D663" s="19" t="n">
        <f aca="false">прил_3!F106</f>
        <v>381.4</v>
      </c>
    </row>
    <row r="664" customFormat="false" ht="15" hidden="false" customHeight="false" outlineLevel="0" collapsed="false">
      <c r="A664" s="22" t="s">
        <v>67</v>
      </c>
      <c r="B664" s="27" t="s">
        <v>94</v>
      </c>
      <c r="C664" s="18" t="s">
        <v>68</v>
      </c>
      <c r="D664" s="19" t="n">
        <f aca="false">D665</f>
        <v>84</v>
      </c>
    </row>
    <row r="665" customFormat="false" ht="15" hidden="false" customHeight="false" outlineLevel="0" collapsed="false">
      <c r="A665" s="26" t="s">
        <v>69</v>
      </c>
      <c r="B665" s="27" t="s">
        <v>94</v>
      </c>
      <c r="C665" s="18" t="s">
        <v>70</v>
      </c>
      <c r="D665" s="19" t="n">
        <f aca="false">прил_3!F108</f>
        <v>84</v>
      </c>
    </row>
    <row r="666" customFormat="false" ht="15" hidden="false" customHeight="false" outlineLevel="0" collapsed="false">
      <c r="A666" s="20" t="s">
        <v>83</v>
      </c>
      <c r="B666" s="21" t="s">
        <v>84</v>
      </c>
      <c r="C666" s="19"/>
      <c r="D666" s="19" t="n">
        <f aca="false">D667+D670+D673+D680</f>
        <v>77329</v>
      </c>
    </row>
    <row r="667" customFormat="false" ht="15" hidden="false" customHeight="false" outlineLevel="0" collapsed="false">
      <c r="A667" s="23" t="s">
        <v>97</v>
      </c>
      <c r="B667" s="21" t="s">
        <v>98</v>
      </c>
      <c r="C667" s="19"/>
      <c r="D667" s="19" t="n">
        <f aca="false">D668</f>
        <v>3291</v>
      </c>
    </row>
    <row r="668" customFormat="false" ht="15" hidden="false" customHeight="false" outlineLevel="0" collapsed="false">
      <c r="A668" s="22" t="s">
        <v>43</v>
      </c>
      <c r="B668" s="21" t="s">
        <v>98</v>
      </c>
      <c r="C668" s="18" t="s">
        <v>44</v>
      </c>
      <c r="D668" s="19" t="n">
        <f aca="false">D669</f>
        <v>3291</v>
      </c>
    </row>
    <row r="669" customFormat="false" ht="30" hidden="false" customHeight="false" outlineLevel="0" collapsed="false">
      <c r="A669" s="22" t="s">
        <v>45</v>
      </c>
      <c r="B669" s="21" t="s">
        <v>98</v>
      </c>
      <c r="C669" s="18" t="s">
        <v>46</v>
      </c>
      <c r="D669" s="19" t="n">
        <f aca="false">прил_3!F112</f>
        <v>3291</v>
      </c>
    </row>
    <row r="670" customFormat="false" ht="15" hidden="false" customHeight="false" outlineLevel="0" collapsed="false">
      <c r="A670" s="23" t="s">
        <v>101</v>
      </c>
      <c r="B670" s="21" t="s">
        <v>102</v>
      </c>
      <c r="C670" s="19"/>
      <c r="D670" s="19" t="n">
        <f aca="false">D671</f>
        <v>1000</v>
      </c>
    </row>
    <row r="671" customFormat="false" ht="15" hidden="false" customHeight="false" outlineLevel="0" collapsed="false">
      <c r="A671" s="29" t="s">
        <v>67</v>
      </c>
      <c r="B671" s="21" t="s">
        <v>102</v>
      </c>
      <c r="C671" s="18" t="s">
        <v>68</v>
      </c>
      <c r="D671" s="19" t="n">
        <f aca="false">D672</f>
        <v>1000</v>
      </c>
    </row>
    <row r="672" customFormat="false" ht="15" hidden="false" customHeight="false" outlineLevel="0" collapsed="false">
      <c r="A672" s="17" t="s">
        <v>103</v>
      </c>
      <c r="B672" s="21" t="s">
        <v>102</v>
      </c>
      <c r="C672" s="18" t="s">
        <v>104</v>
      </c>
      <c r="D672" s="19" t="n">
        <f aca="false">прил_3!F116</f>
        <v>1000</v>
      </c>
    </row>
    <row r="673" customFormat="false" ht="15" hidden="false" customHeight="false" outlineLevel="0" collapsed="false">
      <c r="A673" s="20" t="s">
        <v>85</v>
      </c>
      <c r="B673" s="21" t="s">
        <v>86</v>
      </c>
      <c r="C673" s="18"/>
      <c r="D673" s="19" t="n">
        <f aca="false">D674+D678+D676</f>
        <v>61038</v>
      </c>
    </row>
    <row r="674" customFormat="false" ht="15" hidden="false" customHeight="false" outlineLevel="0" collapsed="false">
      <c r="A674" s="22" t="s">
        <v>43</v>
      </c>
      <c r="B674" s="21" t="s">
        <v>86</v>
      </c>
      <c r="C674" s="18" t="s">
        <v>44</v>
      </c>
      <c r="D674" s="19" t="n">
        <f aca="false">D675</f>
        <v>15463.9</v>
      </c>
    </row>
    <row r="675" customFormat="false" ht="30" hidden="false" customHeight="false" outlineLevel="0" collapsed="false">
      <c r="A675" s="22" t="s">
        <v>45</v>
      </c>
      <c r="B675" s="21" t="s">
        <v>86</v>
      </c>
      <c r="C675" s="18" t="s">
        <v>46</v>
      </c>
      <c r="D675" s="19" t="n">
        <f aca="false">прил_3!F86+прил_3!F216+прил_3!F268+прил_3!F311+прил_3!F395+прил_3!F488+прил_3!F543+прил_3!F893+прил_3!F1009+прил_3!F577+прил_3!F453+прил_3!F973</f>
        <v>15463.9</v>
      </c>
    </row>
    <row r="676" customFormat="false" ht="30" hidden="false" customHeight="false" outlineLevel="0" collapsed="false">
      <c r="A676" s="22" t="s">
        <v>396</v>
      </c>
      <c r="B676" s="21" t="s">
        <v>86</v>
      </c>
      <c r="C676" s="18" t="s">
        <v>397</v>
      </c>
      <c r="D676" s="19" t="n">
        <f aca="false">D677</f>
        <v>3913.8</v>
      </c>
    </row>
    <row r="677" customFormat="false" ht="15" hidden="false" customHeight="false" outlineLevel="0" collapsed="false">
      <c r="A677" s="22" t="s">
        <v>398</v>
      </c>
      <c r="B677" s="21" t="s">
        <v>86</v>
      </c>
      <c r="C677" s="18" t="s">
        <v>399</v>
      </c>
      <c r="D677" s="19" t="n">
        <f aca="false">прил_3!F740+прил_3!F975</f>
        <v>3913.8</v>
      </c>
    </row>
    <row r="678" customFormat="false" ht="30" hidden="false" customHeight="false" outlineLevel="0" collapsed="false">
      <c r="A678" s="22" t="s">
        <v>139</v>
      </c>
      <c r="B678" s="21" t="s">
        <v>86</v>
      </c>
      <c r="C678" s="18" t="s">
        <v>140</v>
      </c>
      <c r="D678" s="19" t="n">
        <f aca="false">D679</f>
        <v>41660.3</v>
      </c>
    </row>
    <row r="679" customFormat="false" ht="15" hidden="false" customHeight="false" outlineLevel="0" collapsed="false">
      <c r="A679" s="22" t="s">
        <v>141</v>
      </c>
      <c r="B679" s="21" t="s">
        <v>86</v>
      </c>
      <c r="C679" s="18" t="s">
        <v>142</v>
      </c>
      <c r="D679" s="19" t="n">
        <f aca="false">прил_3!F361+прил_3!F545+прил_3!F579+прил_3!F606+прил_3!F777+прил_3!F878+прил_3!F1003+прил_3!F665+прил_3!F742</f>
        <v>41660.3</v>
      </c>
    </row>
    <row r="680" customFormat="false" ht="15" hidden="false" customHeight="false" outlineLevel="0" collapsed="false">
      <c r="A680" s="22" t="s">
        <v>314</v>
      </c>
      <c r="B680" s="21" t="s">
        <v>315</v>
      </c>
      <c r="C680" s="18"/>
      <c r="D680" s="19" t="n">
        <f aca="false">D681</f>
        <v>12000</v>
      </c>
    </row>
    <row r="681" customFormat="false" ht="30" hidden="false" customHeight="false" outlineLevel="0" collapsed="false">
      <c r="A681" s="22" t="s">
        <v>139</v>
      </c>
      <c r="B681" s="21" t="s">
        <v>315</v>
      </c>
      <c r="C681" s="18" t="s">
        <v>140</v>
      </c>
      <c r="D681" s="19" t="n">
        <f aca="false">D682</f>
        <v>12000</v>
      </c>
    </row>
    <row r="682" customFormat="false" ht="15" hidden="false" customHeight="false" outlineLevel="0" collapsed="false">
      <c r="A682" s="22" t="s">
        <v>141</v>
      </c>
      <c r="B682" s="21" t="s">
        <v>315</v>
      </c>
      <c r="C682" s="18" t="s">
        <v>142</v>
      </c>
      <c r="D682" s="19" t="n">
        <f aca="false">прил_3!F548+прил_3!F364+прил_3!F607</f>
        <v>12000</v>
      </c>
    </row>
    <row r="683" customFormat="false" ht="15.6" hidden="false" customHeight="false" outlineLevel="0" collapsed="false">
      <c r="A683" s="32" t="s">
        <v>720</v>
      </c>
      <c r="B683" s="21"/>
      <c r="C683" s="25"/>
      <c r="D683" s="16" t="n">
        <f aca="false">D644+D666</f>
        <v>89170.85</v>
      </c>
    </row>
    <row r="684" customFormat="false" ht="15.6" hidden="false" customHeight="false" outlineLevel="0" collapsed="false">
      <c r="A684" s="55" t="s">
        <v>686</v>
      </c>
      <c r="B684" s="25"/>
      <c r="C684" s="25"/>
      <c r="D684" s="16" t="n">
        <f aca="false">D643+D683</f>
        <v>2894435.65</v>
      </c>
    </row>
  </sheetData>
  <mergeCells count="17">
    <mergeCell ref="B2:D2"/>
    <mergeCell ref="A3:D3"/>
    <mergeCell ref="B4:D4"/>
    <mergeCell ref="B5:D5"/>
    <mergeCell ref="B6:D6"/>
    <mergeCell ref="A7:D7"/>
    <mergeCell ref="B8:D8"/>
    <mergeCell ref="B11:D11"/>
    <mergeCell ref="A12:D12"/>
    <mergeCell ref="B13:D13"/>
    <mergeCell ref="B15:D15"/>
    <mergeCell ref="A17:D17"/>
    <mergeCell ref="A18:D18"/>
    <mergeCell ref="A23:A25"/>
    <mergeCell ref="B23:B25"/>
    <mergeCell ref="C23:C25"/>
    <mergeCell ref="D24:D25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2019-08-22T10:36:47Z</dcterms:created>
  <dc:creator>Babadzhanyan</dc:creator>
  <dc:description>exif_MSED_e3844cad7c311b4eabd9c04b00283adc5bc4eb852439173abc13b07e9493aef4</dc:description>
  <dc:language>ru-RU</dc:language>
  <cp:lastModifiedBy/>
  <cp:lastPrinted>2020-03-20T11:49:37Z</cp:lastPrinted>
  <dcterms:modified xsi:type="dcterms:W3CDTF">2020-03-30T17:54:00Z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